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02"/>
  <workbookPr/>
  <mc:AlternateContent xmlns:mc="http://schemas.openxmlformats.org/markup-compatibility/2006">
    <mc:Choice Requires="x15">
      <x15ac:absPath xmlns:x15ac="http://schemas.microsoft.com/office/spreadsheetml/2010/11/ac" url="https://everisgroup.sharepoint.com/sites/Dixit-Amtega2/Documentos compartidos/General/01. Conceptualizacion/Bioxeo/Ciencia Ciudadana/G3 - Confort na aula/Material de autor/Descargables/"/>
    </mc:Choice>
  </mc:AlternateContent>
  <xr:revisionPtr revIDLastSave="0" documentId="11_639EEC11CD10A252B6843483BD42BA86C8D81A4D" xr6:coauthVersionLast="47" xr6:coauthVersionMax="47" xr10:uidLastSave="{00000000-0000-0000-0000-000000000000}"/>
  <bookViews>
    <workbookView xWindow="0" yWindow="0" windowWidth="24000" windowHeight="9135" firstSheet="1" activeTab="1" xr2:uid="{00000000-000D-0000-FFFF-FFFF00000000}"/>
  </bookViews>
  <sheets>
    <sheet name="Índice" sheetId="5" r:id="rId1"/>
    <sheet name="1.Características da aula" sheetId="6" r:id="rId2"/>
    <sheet name="2.Planificación apertura-peche " sheetId="4" r:id="rId3"/>
    <sheet name="3.Calculadora CO2 Covid19" sheetId="1" r:id="rId4"/>
    <sheet name="Consumo CO2 lpm" sheetId="2" r:id="rId5"/>
    <sheet name="Cálculo C estado estable" sheetId="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gYNnjZw2pCnHFaCAhtNuNnyulahw=="/>
    </ext>
  </extLst>
</workbook>
</file>

<file path=xl/calcChain.xml><?xml version="1.0" encoding="utf-8"?>
<calcChain xmlns="http://schemas.openxmlformats.org/spreadsheetml/2006/main">
  <c r="F11" i="6" l="1"/>
  <c r="F19" i="6"/>
  <c r="F18" i="6"/>
  <c r="F20" i="6" s="1"/>
  <c r="F15" i="6"/>
  <c r="F14" i="6"/>
  <c r="F13" i="6"/>
  <c r="F16" i="6" s="1"/>
  <c r="H10" i="1" l="1"/>
  <c r="H11" i="1"/>
  <c r="H12" i="1"/>
  <c r="H15" i="1"/>
  <c r="H16" i="1"/>
  <c r="H13" i="1" l="1"/>
  <c r="H17" i="1"/>
  <c r="D8" i="2"/>
  <c r="C21" i="1" s="1"/>
  <c r="F22" i="6"/>
  <c r="Q7" i="4" l="1"/>
  <c r="V97" i="4"/>
  <c r="Q97" i="4"/>
  <c r="L97" i="4"/>
  <c r="G97" i="4"/>
  <c r="B97" i="4"/>
  <c r="V67" i="4"/>
  <c r="Q67" i="4"/>
  <c r="L67" i="4"/>
  <c r="G67" i="4"/>
  <c r="B67" i="4"/>
  <c r="V37" i="4"/>
  <c r="Q37" i="4"/>
  <c r="L37" i="4"/>
  <c r="G37" i="4"/>
  <c r="B37" i="4"/>
  <c r="V7" i="4"/>
  <c r="L7" i="4"/>
  <c r="G7" i="4"/>
  <c r="B7" i="4"/>
  <c r="D8" i="3"/>
  <c r="D7" i="3"/>
  <c r="D6" i="3"/>
  <c r="D5" i="3"/>
  <c r="D4" i="3"/>
  <c r="H20" i="2"/>
  <c r="G20" i="2"/>
  <c r="F20" i="2"/>
  <c r="E20" i="2"/>
  <c r="D20" i="2"/>
  <c r="F21" i="1" s="1"/>
  <c r="H19" i="2"/>
  <c r="G19" i="2"/>
  <c r="F19" i="2"/>
  <c r="E19" i="2"/>
  <c r="D19" i="2"/>
  <c r="E21" i="1" s="1"/>
  <c r="H9" i="2"/>
  <c r="G9" i="2"/>
  <c r="F9" i="2"/>
  <c r="E9" i="2"/>
  <c r="D9" i="2"/>
  <c r="D21" i="1" s="1"/>
  <c r="H8" i="2"/>
  <c r="G8" i="2"/>
  <c r="F8" i="2"/>
  <c r="E8" i="2"/>
  <c r="G21" i="1"/>
  <c r="H21" i="1" s="1"/>
  <c r="H20" i="1"/>
  <c r="H8" i="1"/>
  <c r="E30" i="1" s="1"/>
  <c r="E31" i="1" s="1"/>
  <c r="G30" i="1" l="1"/>
  <c r="G31" i="1" s="1"/>
  <c r="F6" i="3" s="1"/>
  <c r="H6" i="3" s="1"/>
  <c r="F5" i="3"/>
  <c r="H5" i="3" s="1"/>
  <c r="C7" i="3"/>
  <c r="C30" i="1"/>
  <c r="C31" i="1" s="1"/>
  <c r="F4" i="3" s="1"/>
  <c r="H4" i="3" s="1"/>
  <c r="I30" i="1"/>
  <c r="I31" i="1" s="1"/>
  <c r="F8" i="3" s="1"/>
  <c r="H30" i="1"/>
  <c r="H31" i="1" s="1"/>
  <c r="F7" i="3" s="1"/>
  <c r="C8" i="3" l="1"/>
  <c r="G8" i="3" s="1"/>
  <c r="C6" i="3"/>
  <c r="G6" i="3" s="1"/>
  <c r="I6" i="3" s="1"/>
  <c r="G32" i="1" s="1"/>
  <c r="C4" i="3"/>
  <c r="G4" i="3" s="1"/>
  <c r="I4" i="3" s="1"/>
  <c r="C32" i="1" s="1"/>
  <c r="C5" i="3"/>
  <c r="G5" i="3" s="1"/>
  <c r="I5" i="3" s="1"/>
  <c r="H7" i="3"/>
  <c r="G7" i="3"/>
  <c r="H8" i="3"/>
  <c r="E32" i="1" l="1"/>
  <c r="I8" i="3"/>
  <c r="I32" i="1" s="1"/>
  <c r="I7" i="3"/>
  <c r="H32" i="1" s="1"/>
</calcChain>
</file>

<file path=xl/sharedStrings.xml><?xml version="1.0" encoding="utf-8"?>
<sst xmlns="http://schemas.openxmlformats.org/spreadsheetml/2006/main" count="528" uniqueCount="151">
  <si>
    <t>TÁBOAS PARA A RECOLLIDA DE DATOS DO PROXECTO DE CIENCIA CIDADÁ CONFORT NA AULA</t>
  </si>
  <si>
    <t>Neste EXCEL atoparedes un modelo de táboa para a recollida de datos da vosa investigación. A continuación se explica o contido de cada folla do EXCEL.
Recordade que se pertencedes a un centro Edixgal tedes á vosa disposición unha actividade no EVA específica para isto ("Recollida colaborativa de datos do proxecto Confort na aula"). Consultade a guía para máis información.</t>
  </si>
  <si>
    <t xml:space="preserve">Nota: o proxecto "Confort na aula" busca analizar o confort higrotérmico e a calidade do aire no interior das nosas aulas en calquera situación, cun percorrido a medio e longo prazo. Por este motivo, os datos recóllense e analízanse segundo unha escala de valores estándar. Certos acontecementos, como a emerxencia sanitaria causada pola COVID-19, poden requirir do establecemento de novos valores de referencia para dito contexto concreto. Estas escalas alteradas non se inclúen na recollida de datos do proxecto co fin de obter datos que poidan ser empregados ao longo dos anos. Porén, dada a emerxencia sanitaria actual, este documento incorpora unha calculadora de valores CO2 que permite coñecer a escala propia de cada aula en tempos de COVID-19. </t>
  </si>
  <si>
    <t>Índice</t>
  </si>
  <si>
    <t>Páxina</t>
  </si>
  <si>
    <t>Descrición</t>
  </si>
  <si>
    <t>Ref. guía</t>
  </si>
  <si>
    <t>1.Características da aula</t>
  </si>
  <si>
    <t>Nesta páxina rexistraredes as características da vosa aula e poderedes consultar as escalas de valores de cada unha das variables observadas. Os datos ofrecidos fan referencia a unha situación estándar.</t>
  </si>
  <si>
    <t>•</t>
  </si>
  <si>
    <t>Páxina "Paso 2: Traballo na aula". Apartado "Preparar o material".</t>
  </si>
  <si>
    <t>2.Planificación apertura-peche</t>
  </si>
  <si>
    <t>Nesta páxina rexistraredes as vosas medicións de CO2, humidade e temperatura. Recordade seleccionar a pauta de ventilación empregada en cada momento e anotar aqueles comentarios que resulten pertinentes para a posterior análise de datos.</t>
  </si>
  <si>
    <t>Páxina "Paso 1: Planificación previa".</t>
  </si>
  <si>
    <t>Tede en conta que esta táboa é un modelo, durante a planificación da recollida de datos modificade as datas e as franxas horarias para adaptalas ás medicións que ides realizar. A táboa incorpora regras de datos para xerar automáticamente as cores das escalas de valores, polo que se engadides filas tedes que asegurarvos de aplicar as regras correspondentes ás mesmas para poder visualizar con máis facilidade os vosos datos de confort na aula.</t>
  </si>
  <si>
    <t>Páxina "Paso 2: Traballo na aula". Apartado "Realizar a toma de datos".</t>
  </si>
  <si>
    <t>Páxina "Paso 3: Ante o ordenador". Apartado "Como recoller os datos".</t>
  </si>
  <si>
    <t>As pautas de ventilación a escoller son as seguintes:</t>
  </si>
  <si>
    <t>Portas e ventás pechadas.</t>
  </si>
  <si>
    <t>Páxina "O Confort na aula". Apartado "Axustes de ventilación da aula".</t>
  </si>
  <si>
    <t>Unha das dúas portas abertas e a outra pechada.</t>
  </si>
  <si>
    <t>Porta e ventás da mesma zona abertas.</t>
  </si>
  <si>
    <t>Porta e ventás de diferentes zonas abertas.</t>
  </si>
  <si>
    <t>Ventás abertas e portas pechadas.</t>
  </si>
  <si>
    <t>Ventás e portas abertas.</t>
  </si>
  <si>
    <t>3.Calculadora CO2 Covid19</t>
  </si>
  <si>
    <t>Esta páxina permite calcular a escala de valores de CO2 dunha aula concreta para a situación de emerxencia causada pola Covid-19. Podedes rexistrar nela as características da vosa aula e consultar a relación entre o número de veces que se renova o aire, o caudal de aire exterior e os valores de CO2 para establecer as pautas de ventilación máis adecuadas ás vosas necesidades.</t>
  </si>
  <si>
    <t>Consumo CO2Ipm</t>
  </si>
  <si>
    <t>Estas dúas páxinas conteñen os cálculos que xeran a escala concreta de valores de CO2 para a vosa aula para casos de emerxencia sanitaria causada pola COVID-19, que se mostran na páxina 3.Calculadora CO2 Covid19. Estas páxinas non se poden modificar.</t>
  </si>
  <si>
    <t>Cálculo C estado estable</t>
  </si>
  <si>
    <t>PESCUDAR AS CARACTERÍSTICAS DA AULA</t>
  </si>
  <si>
    <t>Rexistrade os datos da vosa aula. Estes datos só é necesario recollelos unha vez.
Preséntanse datos de exemplo para unha aula da ESO na que non haia actividade física, modificade estes datos polos vosos.
Tede en conta que a escala de valores de CO2 no medidor desta táboa fai referencia a unha situación estándar (sen emerxencia sanitaria nin outra situación que poida alterar as necesidades de alumnado e profesorado).</t>
  </si>
  <si>
    <t>Datos do centro</t>
  </si>
  <si>
    <t>Provincia</t>
  </si>
  <si>
    <t>A Coruña</t>
  </si>
  <si>
    <t>Outra (fóra de Galicia)</t>
  </si>
  <si>
    <t>Zona</t>
  </si>
  <si>
    <t>Interior</t>
  </si>
  <si>
    <t>Características da aula</t>
  </si>
  <si>
    <t>Introduce os teus datos nas celas de cor laranxa.</t>
  </si>
  <si>
    <t>Cáculo do volume da aula</t>
  </si>
  <si>
    <t>Altura (m)</t>
  </si>
  <si>
    <t>Lonxitude (m)</t>
  </si>
  <si>
    <t>Ancho (m)</t>
  </si>
  <si>
    <t>Volume Aula (m3)</t>
  </si>
  <si>
    <t>Calculo da área ventilable das ventás</t>
  </si>
  <si>
    <t>Ventá</t>
  </si>
  <si>
    <t>Área Ventá (m2)</t>
  </si>
  <si>
    <t>Total</t>
  </si>
  <si>
    <t>Calculo da área ventilable das portas</t>
  </si>
  <si>
    <t>Porta</t>
  </si>
  <si>
    <t>Número de persoas na aula</t>
  </si>
  <si>
    <t>Alumnos</t>
  </si>
  <si>
    <t>Alumnas</t>
  </si>
  <si>
    <t>Profesorado</t>
  </si>
  <si>
    <t>Orientación da aula</t>
  </si>
  <si>
    <t>Norte</t>
  </si>
  <si>
    <t>Escalas de valores</t>
  </si>
  <si>
    <t>Valores de Temperatura</t>
  </si>
  <si>
    <t>Moi Baixa</t>
  </si>
  <si>
    <t>Baixa</t>
  </si>
  <si>
    <t>Excelente</t>
  </si>
  <si>
    <t>Alta</t>
  </si>
  <si>
    <t>Moi Alta</t>
  </si>
  <si>
    <t>menos de 17ºC</t>
  </si>
  <si>
    <t>17-20 ºC</t>
  </si>
  <si>
    <t>20-26 ºC</t>
  </si>
  <si>
    <t>26-28 ºC</t>
  </si>
  <si>
    <t>máis de 28ºC</t>
  </si>
  <si>
    <t>Valores de Humidade</t>
  </si>
  <si>
    <t>menos de 20%</t>
  </si>
  <si>
    <t>20%-30%</t>
  </si>
  <si>
    <t>30%-70%</t>
  </si>
  <si>
    <t>70%-80%</t>
  </si>
  <si>
    <t>máis do 80%</t>
  </si>
  <si>
    <t>Valores de CO2 en Medidor</t>
  </si>
  <si>
    <t>Bo</t>
  </si>
  <si>
    <t>Alto</t>
  </si>
  <si>
    <t>menos de 650 ppm</t>
  </si>
  <si>
    <t>650-1200 ppm</t>
  </si>
  <si>
    <t>máis de 1200 ppm</t>
  </si>
  <si>
    <t>PLANIFICACIÓN DE APERTURA E PECHE DAS FIESTRAS NA AULA</t>
  </si>
  <si>
    <t>Rexistrade os datos de CO2, temperatura e humidade da vosa aula, seleccionando no despregable a pauta de ventilación escollida en cada momento e anotando aquelas observacións que consideredes pertinentes (p.ex. aula vacía, exame etc.). Recordade que, ao inicio da xornada, debedes rexistrar tamén a concentración de CO2 exterior.
Se o voso horario é diferente, podedes modificar as horas de recollida de datos. Do mesmo xeito, se o voso horario é máis amplo, podedes aumentar o número de filas necesarias. Nese caso, recordade copialo formato das filas anteriores para que a táboa vos indique a cor correcta.</t>
  </si>
  <si>
    <t>Pauta 1</t>
  </si>
  <si>
    <t>Pauta 2</t>
  </si>
  <si>
    <t>Pauta 3</t>
  </si>
  <si>
    <t>Pauta 4</t>
  </si>
  <si>
    <t>Pauta 5</t>
  </si>
  <si>
    <t>Pauta 6</t>
  </si>
  <si>
    <t xml:space="preserve">Semana do:
</t>
  </si>
  <si>
    <t>Introduce a data do luns da semana de recollida de datos na celda B6. A fila 7 actualizarase automáticamente coas datas.</t>
  </si>
  <si>
    <t>LUNS</t>
  </si>
  <si>
    <t>MARTES</t>
  </si>
  <si>
    <t>MÉRCORES</t>
  </si>
  <si>
    <t>XOVES</t>
  </si>
  <si>
    <t>VENRES</t>
  </si>
  <si>
    <t>Concentración CO2 exterior (ppm)</t>
  </si>
  <si>
    <t>Pauta</t>
  </si>
  <si>
    <t>CO2 (ppm)</t>
  </si>
  <si>
    <t>Temperatura (ºC)</t>
  </si>
  <si>
    <t>Humidade (%)</t>
  </si>
  <si>
    <t>Observacións</t>
  </si>
  <si>
    <t>10:10-10:30</t>
  </si>
  <si>
    <t>Recreo</t>
  </si>
  <si>
    <t>12:10-12:30</t>
  </si>
  <si>
    <t>Introduce a data do luns da semana de recollida de datos na celda B35. A fila 36 actualizarase automáticamente coas datas.</t>
  </si>
  <si>
    <t>Introduce a data do luns da semana de recollida de datos na celda B64. A fila 65 actualizarase automáticamente coas datas.</t>
  </si>
  <si>
    <t>Introduce a data do luns da semana de recollida de datos na celda B93. A fila 94 actualizarase automáticamente coas datas.</t>
  </si>
  <si>
    <t>CALCULA A ESCALA DE VALORES DE CO2 DA TÚA AULA 
PARA A SITUACIÓN DE EMERXENCIA CAUSADA POLA COVID-19</t>
  </si>
  <si>
    <t>A pandemia da COVID-19 require dunha maior renovación do aire das aulas que minimice o risco de contaxio entre o alumnado e o profesorado.  
Nesta páxina podedes rexistrar os datos da vosa aula para xerar unha escala personalizada de valores de CO2. Isto vos permitirá coñecer, para a vosa aula concreta, a relación entre o número de veces que se renova o aire por hora, o caudal de aire exterior necesario para dita renovación e os valores de CO2 que debería recoller o voso medidor; datos que poderedes empregar para establecer as pautas de ventilación que máis se adecúen á vosa realidade.</t>
  </si>
  <si>
    <t>Preséntanse datos de exemplo para unha aula da ESO na que non haia actividade física, modificade estes datos polos vosos.</t>
  </si>
  <si>
    <t>Nota: tede en conta que a táboa de planificación apertura-peche deste documento está configurada para mostrar as cores segundo os datos de referencia dunha situación estándar, polo que non veredes reflexado o voso semáforo de cinco cores nesa táboa.</t>
  </si>
  <si>
    <t>Cáculo volume do aula</t>
  </si>
  <si>
    <t>Número persoas aula</t>
  </si>
  <si>
    <t>de 11 a 16</t>
  </si>
  <si>
    <t>de 16 a 21</t>
  </si>
  <si>
    <t>Xeración de CO2 (l/min)</t>
  </si>
  <si>
    <t>Medida Concentración CO2 exterior (ppm)</t>
  </si>
  <si>
    <t>ACH (Renovación do aire por hora)</t>
  </si>
  <si>
    <t>Entre 5 e 6</t>
  </si>
  <si>
    <t>Entre 4 e 5</t>
  </si>
  <si>
    <t>Entre 3 e 4</t>
  </si>
  <si>
    <t>Menos de 3</t>
  </si>
  <si>
    <t>Ideal</t>
  </si>
  <si>
    <t>Mínimo</t>
  </si>
  <si>
    <t>Baixo</t>
  </si>
  <si>
    <t>Caudal de aire exterior necesario (m3/h)</t>
  </si>
  <si>
    <t>Caudal de aire exterior necesario (l/min)</t>
  </si>
  <si>
    <t>CO2 xerado (l/s)</t>
  </si>
  <si>
    <t>Actividade física</t>
  </si>
  <si>
    <t>Rapaces</t>
  </si>
  <si>
    <t>Idade</t>
  </si>
  <si>
    <t>Media (kg)</t>
  </si>
  <si>
    <t>2.0</t>
  </si>
  <si>
    <t>11 a 16</t>
  </si>
  <si>
    <t>16 a 21</t>
  </si>
  <si>
    <t xml:space="preserve">CO 2 xerado (l/min) </t>
  </si>
  <si>
    <t>Rapazas</t>
  </si>
  <si>
    <t>Consumo de aire do aula</t>
  </si>
  <si>
    <t>CO2 exterior</t>
  </si>
  <si>
    <t>Transformación ppm-lpm</t>
  </si>
  <si>
    <t>Caudal aire exterior</t>
  </si>
  <si>
    <t>Numerador</t>
  </si>
  <si>
    <t>Denominador</t>
  </si>
  <si>
    <t>Solución</t>
  </si>
  <si>
    <t>ESO</t>
  </si>
  <si>
    <t>ACH 6</t>
  </si>
  <si>
    <t>ACH 5</t>
  </si>
  <si>
    <t>ACH 4</t>
  </si>
  <si>
    <t>ACH 3</t>
  </si>
  <si>
    <t>ACH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</si>
</sst>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quot;/&quot;mm"/>
    <numFmt numFmtId="165" formatCode="ddd"/>
    <numFmt numFmtId="166" formatCode="d\.m"/>
    <numFmt numFmtId="167" formatCode="m&quot;/&quot;d"/>
    <numFmt numFmtId="168" formatCode="mmmm&quot; &quot;d"/>
    <numFmt numFmtId="169" formatCode="hh&quot;:&quot;mm&quot; &quot;"/>
  </numFmts>
  <fonts count="33">
    <font>
      <sz val="10"/>
      <color rgb="FF000000"/>
      <name val="Arial"/>
    </font>
    <font>
      <sz val="10"/>
      <color theme="1"/>
      <name val="Arial"/>
    </font>
    <font>
      <b/>
      <sz val="10"/>
      <color rgb="FF303F9F"/>
      <name val="Roboto"/>
    </font>
    <font>
      <sz val="10"/>
      <color rgb="FF6772AD"/>
      <name val="Roboto"/>
    </font>
    <font>
      <sz val="10"/>
      <color rgb="FF666666"/>
      <name val="Roboto"/>
    </font>
    <font>
      <sz val="10"/>
      <color rgb="FF000000"/>
      <name val="Arial"/>
    </font>
    <font>
      <b/>
      <sz val="11"/>
      <color rgb="FFFFFFFF"/>
      <name val="Roboto"/>
    </font>
    <font>
      <b/>
      <sz val="8"/>
      <color rgb="FF434343"/>
      <name val="Roboto"/>
    </font>
    <font>
      <b/>
      <sz val="9"/>
      <color rgb="FF434343"/>
      <name val="Roboto"/>
    </font>
    <font>
      <sz val="9"/>
      <color rgb="FF555555"/>
      <name val="Roboto"/>
    </font>
    <font>
      <sz val="10"/>
      <color theme="1"/>
      <name val="Arial"/>
      <family val="2"/>
    </font>
    <font>
      <b/>
      <sz val="16"/>
      <color rgb="FFFFFFFF"/>
      <name val="Roboto"/>
    </font>
    <font>
      <sz val="10"/>
      <color rgb="FF000000"/>
      <name val="Roboto"/>
    </font>
    <font>
      <b/>
      <sz val="10"/>
      <name val="Roboto"/>
    </font>
    <font>
      <b/>
      <sz val="10"/>
      <color theme="1"/>
      <name val="Roboto"/>
    </font>
    <font>
      <sz val="10"/>
      <color theme="1"/>
      <name val="Roboto"/>
    </font>
    <font>
      <sz val="10"/>
      <name val="Roboto"/>
    </font>
    <font>
      <sz val="10"/>
      <color theme="0"/>
      <name val="Roboto"/>
    </font>
    <font>
      <b/>
      <sz val="10"/>
      <color rgb="FF0C7A46"/>
      <name val="Roboto"/>
    </font>
    <font>
      <sz val="24"/>
      <color theme="1"/>
      <name val="Roboto"/>
    </font>
    <font>
      <sz val="10"/>
      <color rgb="FFFFFFFF"/>
      <name val="Roboto"/>
    </font>
    <font>
      <b/>
      <sz val="14"/>
      <color rgb="FFFFFFFF"/>
      <name val="Roboto"/>
    </font>
    <font>
      <b/>
      <sz val="14"/>
      <color theme="1"/>
      <name val="Roboto"/>
    </font>
    <font>
      <b/>
      <sz val="14"/>
      <name val="Roboto"/>
    </font>
    <font>
      <b/>
      <sz val="16"/>
      <color theme="0"/>
      <name val="Roboto"/>
    </font>
    <font>
      <b/>
      <sz val="11"/>
      <color theme="0"/>
      <name val="Roboto"/>
    </font>
    <font>
      <b/>
      <sz val="10"/>
      <color theme="0"/>
      <name val="Roboto"/>
    </font>
    <font>
      <b/>
      <sz val="10"/>
      <color rgb="FFFFFFFF"/>
      <name val="Roboto"/>
    </font>
    <font>
      <b/>
      <sz val="12"/>
      <color theme="0"/>
      <name val="Roboto"/>
    </font>
    <font>
      <b/>
      <sz val="10"/>
      <color rgb="FF000000"/>
      <name val="Roboto"/>
    </font>
    <font>
      <sz val="10"/>
      <color rgb="FF000000"/>
      <name val="Calibri"/>
      <family val="2"/>
    </font>
    <font>
      <b/>
      <sz val="10"/>
      <color theme="8" tint="-0.249977111117893"/>
      <name val="Roboto"/>
    </font>
    <font>
      <b/>
      <sz val="10"/>
      <color theme="0"/>
      <name val="Arial"/>
      <family val="2"/>
    </font>
  </fonts>
  <fills count="35">
    <fill>
      <patternFill patternType="none"/>
    </fill>
    <fill>
      <patternFill patternType="gray125"/>
    </fill>
    <fill>
      <patternFill patternType="solid">
        <fgColor rgb="FFFFFFFF"/>
        <bgColor rgb="FFFFFFFF"/>
      </patternFill>
    </fill>
    <fill>
      <patternFill patternType="solid">
        <fgColor rgb="FFFF9900"/>
        <bgColor rgb="FFFF9900"/>
      </patternFill>
    </fill>
    <fill>
      <patternFill patternType="solid">
        <fgColor rgb="FFCCCCCC"/>
        <bgColor rgb="FFCCCCCC"/>
      </patternFill>
    </fill>
    <fill>
      <patternFill patternType="solid">
        <fgColor rgb="FF434343"/>
        <bgColor rgb="FF434343"/>
      </patternFill>
    </fill>
    <fill>
      <patternFill patternType="solid">
        <fgColor rgb="FF38761D"/>
        <bgColor rgb="FF38761D"/>
      </patternFill>
    </fill>
    <fill>
      <patternFill patternType="solid">
        <fgColor rgb="FF93C47D"/>
        <bgColor rgb="FF93C47D"/>
      </patternFill>
    </fill>
    <fill>
      <patternFill patternType="solid">
        <fgColor rgb="FFFFFF00"/>
        <bgColor rgb="FFFFFF00"/>
      </patternFill>
    </fill>
    <fill>
      <patternFill patternType="solid">
        <fgColor rgb="FFEA9999"/>
        <bgColor rgb="FFEA9999"/>
      </patternFill>
    </fill>
    <fill>
      <patternFill patternType="solid">
        <fgColor rgb="FFFF0000"/>
        <bgColor rgb="FFFF0000"/>
      </patternFill>
    </fill>
    <fill>
      <patternFill patternType="solid">
        <fgColor rgb="FF0F9D58"/>
        <bgColor rgb="FF0F9D58"/>
      </patternFill>
    </fill>
    <fill>
      <patternFill patternType="solid">
        <fgColor rgb="FFF3F3F3"/>
        <bgColor rgb="FFF3F3F3"/>
      </patternFill>
    </fill>
    <fill>
      <patternFill patternType="solid">
        <fgColor rgb="FFB6D7A8"/>
        <bgColor rgb="FFB6D7A8"/>
      </patternFill>
    </fill>
    <fill>
      <patternFill patternType="solid">
        <fgColor rgb="FFFFE599"/>
        <bgColor rgb="FFFFE599"/>
      </patternFill>
    </fill>
    <fill>
      <patternFill patternType="solid">
        <fgColor rgb="FFF9CB9C"/>
        <bgColor rgb="FFF9CB9C"/>
      </patternFill>
    </fill>
    <fill>
      <patternFill patternType="solid">
        <fgColor rgb="FFE6B8AF"/>
        <bgColor rgb="FFE6B8AF"/>
      </patternFill>
    </fill>
    <fill>
      <patternFill patternType="solid">
        <fgColor theme="2" tint="-0.249977111117893"/>
        <bgColor rgb="FF00FF00"/>
      </patternFill>
    </fill>
    <fill>
      <patternFill patternType="solid">
        <fgColor rgb="FF0F9D58"/>
        <bgColor indexed="64"/>
      </patternFill>
    </fill>
    <fill>
      <patternFill patternType="solid">
        <fgColor rgb="FFBDF9DC"/>
        <bgColor indexed="64"/>
      </patternFill>
    </fill>
    <fill>
      <patternFill patternType="solid">
        <fgColor rgb="FFD8FCEB"/>
        <bgColor indexed="64"/>
      </patternFill>
    </fill>
    <fill>
      <patternFill patternType="solid">
        <fgColor rgb="FF92D050"/>
        <bgColor rgb="FF38761D"/>
      </patternFill>
    </fill>
    <fill>
      <patternFill patternType="solid">
        <fgColor rgb="FF0F9D58"/>
        <bgColor rgb="FFFFFFFF"/>
      </patternFill>
    </fill>
    <fill>
      <patternFill patternType="solid">
        <fgColor rgb="FFBDF9DC"/>
        <bgColor rgb="FF0000FF"/>
      </patternFill>
    </fill>
    <fill>
      <patternFill patternType="solid">
        <fgColor rgb="FF0F9D58"/>
        <bgColor rgb="FF0000FF"/>
      </patternFill>
    </fill>
    <fill>
      <patternFill patternType="solid">
        <fgColor theme="8" tint="-0.249977111117893"/>
        <bgColor indexed="64"/>
      </patternFill>
    </fill>
    <fill>
      <patternFill patternType="solid">
        <fgColor theme="8" tint="-0.249977111117893"/>
        <bgColor rgb="FFFFFFFF"/>
      </patternFill>
    </fill>
    <fill>
      <patternFill patternType="solid">
        <fgColor theme="8" tint="0.59999389629810485"/>
        <bgColor rgb="FF0000FF"/>
      </patternFill>
    </fill>
    <fill>
      <patternFill patternType="solid">
        <fgColor theme="8" tint="-0.249977111117893"/>
        <bgColor rgb="FF0000FF"/>
      </patternFill>
    </fill>
    <fill>
      <patternFill patternType="solid">
        <fgColor theme="8" tint="0.59999389629810485"/>
        <bgColor rgb="FFCCCCCC"/>
      </patternFill>
    </fill>
    <fill>
      <patternFill patternType="solid">
        <fgColor theme="8" tint="0.59999389629810485"/>
        <bgColor rgb="FF3D85C6"/>
      </patternFill>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D8FCEB"/>
        <bgColor rgb="FFFF9900"/>
      </patternFill>
    </fill>
  </fills>
  <borders count="9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style="thin">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ck">
        <color auto="1"/>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auto="1"/>
      </right>
      <top style="thin">
        <color auto="1"/>
      </top>
      <bottom style="thin">
        <color auto="1"/>
      </bottom>
      <diagonal/>
    </border>
    <border>
      <left style="thin">
        <color rgb="FF000000"/>
      </left>
      <right style="medium">
        <color indexed="64"/>
      </right>
      <top style="thin">
        <color rgb="FF000000"/>
      </top>
      <bottom/>
      <diagonal/>
    </border>
    <border>
      <left style="thin">
        <color auto="1"/>
      </left>
      <right style="medium">
        <color indexed="64"/>
      </right>
      <top style="thin">
        <color auto="1"/>
      </top>
      <bottom style="thin">
        <color auto="1"/>
      </bottom>
      <diagonal/>
    </border>
    <border>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style="thin">
        <color indexed="64"/>
      </top>
      <bottom style="medium">
        <color indexed="64"/>
      </bottom>
      <diagonal/>
    </border>
    <border>
      <left style="thin">
        <color rgb="FF000000"/>
      </left>
      <right style="medium">
        <color indexed="64"/>
      </right>
      <top/>
      <bottom style="thin">
        <color rgb="FF000000"/>
      </bottom>
      <diagonal/>
    </border>
    <border>
      <left/>
      <right style="thin">
        <color auto="1"/>
      </right>
      <top/>
      <bottom style="thin">
        <color auto="1"/>
      </bottom>
      <diagonal/>
    </border>
    <border>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bottom style="thin">
        <color rgb="FF000000"/>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thin">
        <color rgb="FF000000"/>
      </top>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medium">
        <color indexed="64"/>
      </left>
      <right/>
      <top style="medium">
        <color indexed="64"/>
      </top>
      <bottom/>
      <diagonal/>
    </border>
    <border>
      <left style="medium">
        <color indexed="64"/>
      </left>
      <right/>
      <top/>
      <bottom style="thin">
        <color rgb="FF000000"/>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bottom style="medium">
        <color indexed="64"/>
      </bottom>
      <diagonal/>
    </border>
    <border>
      <left/>
      <right style="medium">
        <color indexed="64"/>
      </right>
      <top/>
      <bottom/>
      <diagonal/>
    </border>
    <border>
      <left style="thin">
        <color auto="1"/>
      </left>
      <right/>
      <top style="thin">
        <color auto="1"/>
      </top>
      <bottom style="medium">
        <color indexed="64"/>
      </bottom>
      <diagonal/>
    </border>
    <border>
      <left style="thin">
        <color auto="1"/>
      </left>
      <right/>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rgb="FF0C7A46"/>
      </left>
      <right/>
      <top/>
      <bottom style="thin">
        <color indexed="64"/>
      </bottom>
      <diagonal/>
    </border>
    <border>
      <left style="thin">
        <color rgb="FF0C7A46"/>
      </left>
      <right/>
      <top/>
      <bottom/>
      <diagonal/>
    </border>
    <border>
      <left style="medium">
        <color indexed="64"/>
      </left>
      <right/>
      <top/>
      <bottom style="thin">
        <color indexed="64"/>
      </bottom>
      <diagonal/>
    </border>
    <border>
      <left/>
      <right style="medium">
        <color indexed="64"/>
      </right>
      <top/>
      <bottom style="thin">
        <color auto="1"/>
      </bottom>
      <diagonal/>
    </border>
    <border>
      <left style="medium">
        <color indexed="64"/>
      </left>
      <right/>
      <top style="thin">
        <color indexed="64"/>
      </top>
      <bottom/>
      <diagonal/>
    </border>
    <border>
      <left/>
      <right style="medium">
        <color indexed="64"/>
      </right>
      <top style="thin">
        <color auto="1"/>
      </top>
      <bottom/>
      <diagonal/>
    </border>
    <border>
      <left style="thin">
        <color rgb="FF0C7A46"/>
      </left>
      <right/>
      <top style="thin">
        <color rgb="FF0C7A46"/>
      </top>
      <bottom/>
      <diagonal/>
    </border>
    <border>
      <left/>
      <right style="thin">
        <color rgb="FF0C7A46"/>
      </right>
      <top style="thin">
        <color rgb="FF0C7A46"/>
      </top>
      <bottom/>
      <diagonal/>
    </border>
    <border>
      <left/>
      <right style="thin">
        <color rgb="FF0C7A46"/>
      </right>
      <top/>
      <bottom/>
      <diagonal/>
    </border>
    <border>
      <left/>
      <right style="thin">
        <color rgb="FF0C7A46"/>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bottom/>
      <diagonal/>
    </border>
    <border>
      <left/>
      <right style="thin">
        <color auto="1"/>
      </right>
      <top style="medium">
        <color indexed="64"/>
      </top>
      <bottom/>
      <diagonal/>
    </border>
    <border>
      <left/>
      <right style="thin">
        <color indexed="64"/>
      </right>
      <top/>
      <bottom/>
      <diagonal/>
    </border>
    <border>
      <left style="thin">
        <color indexed="64"/>
      </left>
      <right/>
      <top/>
      <bottom style="thin">
        <color indexed="64"/>
      </bottom>
      <diagonal/>
    </border>
    <border>
      <left style="thin">
        <color auto="1"/>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379">
    <xf numFmtId="0" fontId="0" fillId="0" borderId="0" xfId="0" applyFont="1" applyAlignment="1"/>
    <xf numFmtId="0" fontId="1" fillId="0" borderId="0" xfId="0" applyFont="1" applyAlignment="1">
      <alignment horizontal="center" vertical="center"/>
    </xf>
    <xf numFmtId="169" fontId="8" fillId="12" borderId="0" xfId="0" applyNumberFormat="1" applyFont="1" applyFill="1" applyBorder="1" applyAlignment="1">
      <alignment horizontal="right" wrapText="1"/>
    </xf>
    <xf numFmtId="0" fontId="0" fillId="0" borderId="0" xfId="0" applyFont="1" applyAlignment="1">
      <alignment vertical="center"/>
    </xf>
    <xf numFmtId="0" fontId="9" fillId="0" borderId="11" xfId="0" applyFont="1" applyFill="1" applyBorder="1" applyAlignment="1">
      <alignment wrapText="1"/>
    </xf>
    <xf numFmtId="0" fontId="9" fillId="0" borderId="4" xfId="0" applyFont="1" applyFill="1" applyBorder="1" applyAlignment="1">
      <alignment wrapText="1"/>
    </xf>
    <xf numFmtId="0" fontId="9" fillId="0" borderId="18" xfId="0" applyFont="1" applyFill="1" applyBorder="1" applyAlignment="1">
      <alignment wrapText="1"/>
    </xf>
    <xf numFmtId="169" fontId="8" fillId="12" borderId="28" xfId="0" applyNumberFormat="1" applyFont="1" applyFill="1" applyBorder="1" applyAlignment="1">
      <alignment horizontal="right" wrapText="1"/>
    </xf>
    <xf numFmtId="169" fontId="8" fillId="0" borderId="28" xfId="0" applyNumberFormat="1" applyFont="1" applyBorder="1" applyAlignment="1">
      <alignment horizontal="right" wrapText="1"/>
    </xf>
    <xf numFmtId="21" fontId="8" fillId="12" borderId="28" xfId="0" applyNumberFormat="1" applyFont="1" applyFill="1" applyBorder="1" applyAlignment="1">
      <alignment horizontal="right" wrapText="1"/>
    </xf>
    <xf numFmtId="0" fontId="8" fillId="12" borderId="28" xfId="0" applyFont="1" applyFill="1" applyBorder="1" applyAlignment="1">
      <alignment horizontal="right" wrapText="1"/>
    </xf>
    <xf numFmtId="169" fontId="8" fillId="0" borderId="29" xfId="0" applyNumberFormat="1" applyFont="1" applyBorder="1" applyAlignment="1">
      <alignment horizontal="right" wrapText="1"/>
    </xf>
    <xf numFmtId="169" fontId="8" fillId="12" borderId="23" xfId="0" applyNumberFormat="1" applyFont="1" applyFill="1" applyBorder="1" applyAlignment="1">
      <alignment horizontal="right" wrapText="1"/>
    </xf>
    <xf numFmtId="0" fontId="9" fillId="0" borderId="26" xfId="0" applyFont="1" applyFill="1" applyBorder="1" applyAlignment="1">
      <alignment wrapText="1"/>
    </xf>
    <xf numFmtId="167" fontId="6" fillId="11" borderId="34" xfId="0" applyNumberFormat="1" applyFont="1" applyFill="1" applyBorder="1" applyAlignment="1">
      <alignment vertical="top" wrapText="1"/>
    </xf>
    <xf numFmtId="169" fontId="8" fillId="12" borderId="38" xfId="0" applyNumberFormat="1" applyFont="1" applyFill="1" applyBorder="1" applyAlignment="1">
      <alignment horizontal="right" wrapText="1"/>
    </xf>
    <xf numFmtId="0" fontId="9" fillId="12" borderId="11" xfId="0" applyFont="1" applyFill="1" applyBorder="1" applyAlignment="1">
      <alignment wrapText="1"/>
    </xf>
    <xf numFmtId="0" fontId="9" fillId="12" borderId="39" xfId="0" applyFont="1" applyFill="1" applyBorder="1" applyAlignment="1">
      <alignment wrapText="1"/>
    </xf>
    <xf numFmtId="0" fontId="9" fillId="12" borderId="40" xfId="0" applyFont="1" applyFill="1" applyBorder="1" applyAlignment="1">
      <alignment wrapText="1"/>
    </xf>
    <xf numFmtId="0" fontId="9" fillId="12" borderId="41" xfId="0" applyFont="1" applyFill="1" applyBorder="1" applyAlignment="1">
      <alignment wrapText="1"/>
    </xf>
    <xf numFmtId="169" fontId="8" fillId="12" borderId="43" xfId="0" applyNumberFormat="1" applyFont="1" applyFill="1" applyBorder="1" applyAlignment="1">
      <alignment horizontal="right" wrapText="1"/>
    </xf>
    <xf numFmtId="169" fontId="8" fillId="0" borderId="43" xfId="0" applyNumberFormat="1" applyFont="1" applyBorder="1" applyAlignment="1">
      <alignment horizontal="right" wrapText="1"/>
    </xf>
    <xf numFmtId="169" fontId="8" fillId="12" borderId="44" xfId="0" applyNumberFormat="1" applyFont="1" applyFill="1" applyBorder="1" applyAlignment="1">
      <alignment horizontal="right" wrapText="1"/>
    </xf>
    <xf numFmtId="21" fontId="8" fillId="12" borderId="43" xfId="0" applyNumberFormat="1" applyFont="1" applyFill="1" applyBorder="1" applyAlignment="1">
      <alignment horizontal="right" wrapText="1"/>
    </xf>
    <xf numFmtId="0" fontId="8" fillId="12" borderId="43" xfId="0" applyFont="1" applyFill="1" applyBorder="1" applyAlignment="1">
      <alignment horizontal="right" wrapText="1"/>
    </xf>
    <xf numFmtId="0" fontId="12" fillId="0" borderId="0" xfId="0" applyFont="1" applyAlignment="1"/>
    <xf numFmtId="0" fontId="15" fillId="0" borderId="0" xfId="0" applyFont="1" applyAlignment="1"/>
    <xf numFmtId="164" fontId="15" fillId="18" borderId="35" xfId="0" applyNumberFormat="1" applyFont="1" applyFill="1" applyBorder="1" applyAlignment="1"/>
    <xf numFmtId="167" fontId="15" fillId="0" borderId="37" xfId="0" applyNumberFormat="1" applyFont="1" applyBorder="1" applyAlignment="1"/>
    <xf numFmtId="164" fontId="18" fillId="20" borderId="13" xfId="0" applyNumberFormat="1" applyFont="1" applyFill="1" applyBorder="1" applyAlignment="1"/>
    <xf numFmtId="164" fontId="18" fillId="20" borderId="14" xfId="0" applyNumberFormat="1" applyFont="1" applyFill="1" applyBorder="1" applyAlignment="1"/>
    <xf numFmtId="0" fontId="15" fillId="0" borderId="30" xfId="0" applyFont="1" applyBorder="1" applyAlignment="1"/>
    <xf numFmtId="0" fontId="15" fillId="0" borderId="4" xfId="0" applyFont="1" applyFill="1" applyBorder="1" applyAlignment="1">
      <alignment wrapText="1"/>
    </xf>
    <xf numFmtId="0" fontId="15" fillId="0" borderId="4" xfId="0" applyFont="1" applyFill="1" applyBorder="1" applyAlignment="1"/>
    <xf numFmtId="0" fontId="15" fillId="0" borderId="18" xfId="0" applyFont="1" applyFill="1" applyBorder="1" applyAlignment="1"/>
    <xf numFmtId="20" fontId="14" fillId="0" borderId="28" xfId="0" applyNumberFormat="1" applyFont="1" applyBorder="1" applyAlignment="1">
      <alignment horizontal="right"/>
    </xf>
    <xf numFmtId="0" fontId="15" fillId="0" borderId="17" xfId="0" applyFont="1" applyFill="1" applyBorder="1" applyAlignment="1">
      <alignment wrapText="1"/>
    </xf>
    <xf numFmtId="0" fontId="15" fillId="0" borderId="17" xfId="0" applyFont="1" applyFill="1" applyBorder="1" applyAlignment="1"/>
    <xf numFmtId="0" fontId="15" fillId="0" borderId="21" xfId="0" applyFont="1" applyFill="1" applyBorder="1" applyAlignment="1"/>
    <xf numFmtId="0" fontId="15" fillId="0" borderId="26" xfId="0" applyFont="1" applyFill="1" applyBorder="1" applyAlignment="1">
      <alignment wrapText="1"/>
    </xf>
    <xf numFmtId="0" fontId="15" fillId="0" borderId="26" xfId="0" applyFont="1" applyFill="1" applyBorder="1" applyAlignment="1"/>
    <xf numFmtId="164" fontId="18" fillId="20" borderId="34" xfId="0" applyNumberFormat="1" applyFont="1" applyFill="1" applyBorder="1" applyAlignment="1"/>
    <xf numFmtId="169" fontId="15" fillId="12" borderId="4" xfId="0" applyNumberFormat="1" applyFont="1" applyFill="1" applyBorder="1" applyAlignment="1"/>
    <xf numFmtId="169" fontId="15" fillId="12" borderId="11" xfId="0" applyNumberFormat="1" applyFont="1" applyFill="1" applyBorder="1" applyAlignment="1"/>
    <xf numFmtId="0" fontId="15" fillId="0" borderId="11" xfId="0" applyFont="1" applyBorder="1" applyAlignment="1"/>
    <xf numFmtId="0" fontId="15" fillId="0" borderId="39" xfId="0" applyFont="1" applyBorder="1" applyAlignment="1"/>
    <xf numFmtId="0" fontId="15" fillId="0" borderId="40" xfId="0" applyFont="1" applyBorder="1" applyAlignment="1"/>
    <xf numFmtId="0" fontId="15" fillId="0" borderId="41" xfId="0" applyFont="1" applyBorder="1" applyAlignment="1"/>
    <xf numFmtId="167" fontId="15" fillId="0" borderId="45" xfId="0" applyNumberFormat="1" applyFont="1" applyBorder="1" applyAlignment="1"/>
    <xf numFmtId="164" fontId="18" fillId="20" borderId="34" xfId="0" applyNumberFormat="1" applyFont="1" applyFill="1" applyBorder="1" applyAlignment="1">
      <alignment horizontal="center"/>
    </xf>
    <xf numFmtId="0" fontId="15" fillId="0" borderId="46" xfId="0" applyFont="1" applyBorder="1" applyAlignment="1"/>
    <xf numFmtId="20" fontId="14" fillId="0" borderId="43" xfId="0" applyNumberFormat="1" applyFont="1" applyBorder="1" applyAlignment="1">
      <alignment horizontal="right"/>
    </xf>
    <xf numFmtId="0" fontId="25" fillId="18" borderId="34" xfId="0" applyFont="1" applyFill="1" applyBorder="1" applyAlignment="1">
      <alignment horizontal="center" vertical="center"/>
    </xf>
    <xf numFmtId="0" fontId="25" fillId="18" borderId="45" xfId="0" applyFont="1" applyFill="1" applyBorder="1" applyAlignment="1">
      <alignment horizontal="center" vertical="center"/>
    </xf>
    <xf numFmtId="0" fontId="20" fillId="3" borderId="52" xfId="0" applyFont="1" applyFill="1" applyBorder="1" applyAlignment="1">
      <alignment horizontal="center"/>
    </xf>
    <xf numFmtId="0" fontId="16" fillId="21" borderId="50" xfId="0" applyFont="1" applyFill="1" applyBorder="1" applyAlignment="1">
      <alignment horizontal="center" vertical="center"/>
    </xf>
    <xf numFmtId="0" fontId="20" fillId="10" borderId="51" xfId="0" applyFont="1" applyFill="1" applyBorder="1" applyAlignment="1">
      <alignment horizontal="center" vertical="center"/>
    </xf>
    <xf numFmtId="1" fontId="23" fillId="21" borderId="14" xfId="0" applyNumberFormat="1" applyFont="1" applyFill="1" applyBorder="1" applyAlignment="1">
      <alignment horizontal="center" vertical="center"/>
    </xf>
    <xf numFmtId="1" fontId="22" fillId="8" borderId="14" xfId="0" applyNumberFormat="1" applyFont="1" applyFill="1" applyBorder="1" applyAlignment="1">
      <alignment horizontal="center" vertical="center"/>
    </xf>
    <xf numFmtId="1" fontId="21" fillId="10" borderId="15" xfId="0" applyNumberFormat="1" applyFont="1" applyFill="1" applyBorder="1" applyAlignment="1">
      <alignment horizontal="center" vertical="center"/>
    </xf>
    <xf numFmtId="0" fontId="25" fillId="18" borderId="35" xfId="0" applyFont="1" applyFill="1" applyBorder="1" applyAlignment="1">
      <alignment vertical="center"/>
    </xf>
    <xf numFmtId="0" fontId="25" fillId="18" borderId="36" xfId="0" applyFont="1" applyFill="1" applyBorder="1" applyAlignment="1">
      <alignment vertical="center"/>
    </xf>
    <xf numFmtId="0" fontId="16" fillId="23" borderId="56" xfId="0" applyFont="1" applyFill="1" applyBorder="1" applyAlignment="1">
      <alignment horizontal="center"/>
    </xf>
    <xf numFmtId="0" fontId="16" fillId="23" borderId="57" xfId="0" applyFont="1" applyFill="1" applyBorder="1" applyAlignment="1">
      <alignment horizontal="center"/>
    </xf>
    <xf numFmtId="0" fontId="16" fillId="23" borderId="51" xfId="0" applyFont="1" applyFill="1" applyBorder="1" applyAlignment="1">
      <alignment horizontal="center"/>
    </xf>
    <xf numFmtId="0" fontId="16" fillId="23" borderId="50" xfId="0" applyFont="1" applyFill="1" applyBorder="1" applyAlignment="1">
      <alignment horizontal="center"/>
    </xf>
    <xf numFmtId="0" fontId="25" fillId="25" borderId="34" xfId="0" applyFont="1" applyFill="1" applyBorder="1" applyAlignment="1">
      <alignment horizontal="center" vertical="center"/>
    </xf>
    <xf numFmtId="0" fontId="20" fillId="3" borderId="32" xfId="0" applyFont="1" applyFill="1" applyBorder="1" applyAlignment="1">
      <alignment horizontal="center"/>
    </xf>
    <xf numFmtId="0" fontId="20" fillId="3" borderId="55" xfId="0" applyFont="1" applyFill="1" applyBorder="1" applyAlignment="1">
      <alignment horizontal="center"/>
    </xf>
    <xf numFmtId="0" fontId="26" fillId="24" borderId="33" xfId="0" applyFont="1" applyFill="1" applyBorder="1" applyAlignment="1">
      <alignment horizontal="center"/>
    </xf>
    <xf numFmtId="0" fontId="26" fillId="24" borderId="15" xfId="0" applyFont="1" applyFill="1" applyBorder="1" applyAlignment="1">
      <alignment horizontal="center"/>
    </xf>
    <xf numFmtId="0" fontId="16" fillId="27" borderId="56" xfId="0" applyFont="1" applyFill="1" applyBorder="1" applyAlignment="1">
      <alignment horizontal="center" vertical="center"/>
    </xf>
    <xf numFmtId="0" fontId="16" fillId="27" borderId="51" xfId="0" applyFont="1" applyFill="1" applyBorder="1" applyAlignment="1">
      <alignment horizontal="center" vertical="center"/>
    </xf>
    <xf numFmtId="0" fontId="20" fillId="3" borderId="32" xfId="0" applyFont="1" applyFill="1" applyBorder="1" applyAlignment="1">
      <alignment horizontal="center" vertical="center"/>
    </xf>
    <xf numFmtId="0" fontId="27" fillId="28" borderId="15" xfId="0" applyFont="1" applyFill="1" applyBorder="1" applyAlignment="1">
      <alignment horizontal="center" vertical="center"/>
    </xf>
    <xf numFmtId="0" fontId="16" fillId="30" borderId="56" xfId="0" applyFont="1" applyFill="1" applyBorder="1" applyAlignment="1">
      <alignment horizontal="center" vertical="center"/>
    </xf>
    <xf numFmtId="0" fontId="16" fillId="30" borderId="51" xfId="0" applyFont="1" applyFill="1" applyBorder="1" applyAlignment="1">
      <alignment horizontal="center" vertical="center"/>
    </xf>
    <xf numFmtId="0" fontId="20" fillId="3" borderId="59" xfId="0" applyFont="1" applyFill="1" applyBorder="1" applyAlignment="1">
      <alignment horizontal="center" vertical="center"/>
    </xf>
    <xf numFmtId="0" fontId="27" fillId="28" borderId="53" xfId="0" applyFont="1" applyFill="1" applyBorder="1" applyAlignment="1">
      <alignment horizontal="center" vertical="center"/>
    </xf>
    <xf numFmtId="0" fontId="15" fillId="29" borderId="41" xfId="0" applyFont="1" applyFill="1" applyBorder="1" applyAlignment="1">
      <alignment horizontal="center" vertical="center"/>
    </xf>
    <xf numFmtId="0" fontId="15" fillId="4" borderId="8" xfId="0" applyFont="1" applyFill="1" applyBorder="1" applyAlignment="1">
      <alignment horizontal="center" vertical="center"/>
    </xf>
    <xf numFmtId="0" fontId="27" fillId="5" borderId="60" xfId="0" applyFont="1" applyFill="1" applyBorder="1" applyAlignment="1">
      <alignment horizontal="center" vertical="center"/>
    </xf>
    <xf numFmtId="0" fontId="12" fillId="0" borderId="0" xfId="0" applyFont="1" applyAlignment="1">
      <alignment horizontal="center" vertical="center"/>
    </xf>
    <xf numFmtId="0" fontId="15" fillId="29" borderId="34" xfId="0" applyFont="1" applyFill="1" applyBorder="1" applyAlignment="1">
      <alignment horizontal="center" vertical="center"/>
    </xf>
    <xf numFmtId="0" fontId="25" fillId="25" borderId="35" xfId="0" applyFont="1" applyFill="1" applyBorder="1" applyAlignment="1">
      <alignment vertical="center"/>
    </xf>
    <xf numFmtId="0" fontId="25" fillId="25" borderId="36" xfId="0" applyFont="1" applyFill="1" applyBorder="1" applyAlignment="1">
      <alignment vertical="center"/>
    </xf>
    <xf numFmtId="0" fontId="15" fillId="31" borderId="61" xfId="0" applyFont="1" applyFill="1" applyBorder="1" applyAlignment="1">
      <alignment horizontal="center" vertical="center"/>
    </xf>
    <xf numFmtId="0" fontId="15" fillId="31" borderId="63" xfId="0" applyFont="1" applyFill="1" applyBorder="1" applyAlignment="1">
      <alignment horizontal="center" vertical="center"/>
    </xf>
    <xf numFmtId="0" fontId="15" fillId="9" borderId="50" xfId="0" applyFont="1" applyFill="1" applyBorder="1" applyAlignment="1">
      <alignment horizontal="center" vertical="center"/>
    </xf>
    <xf numFmtId="0" fontId="15" fillId="8" borderId="0" xfId="0" applyFont="1" applyFill="1" applyBorder="1" applyAlignment="1">
      <alignment horizontal="center" vertical="center"/>
    </xf>
    <xf numFmtId="0" fontId="15" fillId="9" borderId="0" xfId="0" applyFont="1" applyFill="1" applyBorder="1" applyAlignment="1">
      <alignment horizontal="center" vertical="center"/>
    </xf>
    <xf numFmtId="0" fontId="20" fillId="10" borderId="53" xfId="0" applyFont="1" applyFill="1" applyBorder="1" applyAlignment="1">
      <alignment horizontal="center" vertical="center"/>
    </xf>
    <xf numFmtId="0" fontId="15" fillId="8" borderId="47" xfId="0" applyFont="1" applyFill="1" applyBorder="1" applyAlignment="1">
      <alignment horizontal="center" vertical="center"/>
    </xf>
    <xf numFmtId="0" fontId="15" fillId="9" borderId="47" xfId="0" applyFont="1" applyFill="1" applyBorder="1" applyAlignment="1">
      <alignment horizontal="center" vertical="center"/>
    </xf>
    <xf numFmtId="0" fontId="20" fillId="10" borderId="62" xfId="0" applyFont="1" applyFill="1" applyBorder="1" applyAlignment="1">
      <alignment horizontal="center" vertical="center"/>
    </xf>
    <xf numFmtId="1" fontId="22" fillId="8" borderId="64" xfId="0" applyNumberFormat="1" applyFont="1" applyFill="1" applyBorder="1" applyAlignment="1">
      <alignment horizontal="center" vertical="center"/>
    </xf>
    <xf numFmtId="1" fontId="22" fillId="9" borderId="64" xfId="0" applyNumberFormat="1" applyFont="1" applyFill="1" applyBorder="1" applyAlignment="1">
      <alignment horizontal="center" vertical="center"/>
    </xf>
    <xf numFmtId="1" fontId="21" fillId="10" borderId="60" xfId="0" applyNumberFormat="1" applyFont="1" applyFill="1" applyBorder="1" applyAlignment="1">
      <alignment horizontal="center" vertical="center"/>
    </xf>
    <xf numFmtId="0" fontId="12" fillId="0" borderId="48" xfId="0" applyFont="1" applyBorder="1" applyAlignment="1">
      <alignment vertical="center" wrapText="1"/>
    </xf>
    <xf numFmtId="0" fontId="12" fillId="0" borderId="0" xfId="0" applyFont="1" applyBorder="1" applyAlignment="1"/>
    <xf numFmtId="0" fontId="30" fillId="0" borderId="48" xfId="0" applyFont="1" applyBorder="1" applyAlignment="1">
      <alignment vertical="top" wrapText="1"/>
    </xf>
    <xf numFmtId="0" fontId="30" fillId="0" borderId="0" xfId="0" applyFont="1" applyBorder="1" applyAlignment="1">
      <alignment vertical="top" wrapText="1"/>
    </xf>
    <xf numFmtId="0" fontId="12" fillId="0" borderId="66" xfId="0" applyFont="1" applyBorder="1" applyAlignment="1">
      <alignment horizontal="left" vertical="center"/>
    </xf>
    <xf numFmtId="0" fontId="12" fillId="0" borderId="65" xfId="0" applyFont="1" applyBorder="1" applyAlignment="1">
      <alignment horizontal="left" vertical="center"/>
    </xf>
    <xf numFmtId="0" fontId="13" fillId="19" borderId="67" xfId="0" applyFont="1" applyFill="1" applyBorder="1" applyAlignment="1">
      <alignment horizontal="center" vertical="center" wrapText="1"/>
    </xf>
    <xf numFmtId="0" fontId="12" fillId="0" borderId="70" xfId="0" applyFont="1" applyBorder="1" applyAlignment="1">
      <alignment vertical="center" wrapText="1"/>
    </xf>
    <xf numFmtId="0" fontId="12" fillId="0" borderId="53" xfId="0" applyFont="1" applyBorder="1" applyAlignment="1">
      <alignment vertical="center" wrapText="1"/>
    </xf>
    <xf numFmtId="0" fontId="12" fillId="0" borderId="53" xfId="0" applyFont="1" applyBorder="1" applyAlignment="1"/>
    <xf numFmtId="0" fontId="12" fillId="0" borderId="14" xfId="0" applyFont="1" applyBorder="1" applyAlignment="1">
      <alignment vertical="center" wrapText="1"/>
    </xf>
    <xf numFmtId="0" fontId="12" fillId="0" borderId="15" xfId="0" applyFont="1" applyBorder="1" applyAlignment="1">
      <alignment vertical="center" wrapText="1"/>
    </xf>
    <xf numFmtId="0" fontId="18" fillId="0" borderId="61" xfId="0" applyFont="1" applyFill="1" applyBorder="1" applyAlignment="1">
      <alignment horizontal="left" vertical="center"/>
    </xf>
    <xf numFmtId="0" fontId="12" fillId="0" borderId="71" xfId="0" applyFont="1" applyBorder="1" applyAlignment="1">
      <alignment horizontal="left" vertical="center"/>
    </xf>
    <xf numFmtId="0" fontId="12" fillId="0" borderId="72" xfId="0" applyFont="1" applyBorder="1" applyAlignment="1">
      <alignment horizontal="left" vertical="center"/>
    </xf>
    <xf numFmtId="0" fontId="12" fillId="0" borderId="73" xfId="0" applyFont="1" applyBorder="1" applyAlignment="1">
      <alignment horizontal="left" vertical="center"/>
    </xf>
    <xf numFmtId="0" fontId="12" fillId="0" borderId="74" xfId="0" applyFont="1" applyBorder="1" applyAlignment="1">
      <alignment horizontal="left" vertical="center"/>
    </xf>
    <xf numFmtId="0" fontId="31" fillId="0" borderId="58" xfId="0" applyFont="1" applyFill="1" applyBorder="1" applyAlignment="1">
      <alignment horizontal="left" vertical="center"/>
    </xf>
    <xf numFmtId="0" fontId="31" fillId="0" borderId="69" xfId="0" applyFont="1" applyFill="1" applyBorder="1" applyAlignment="1">
      <alignment horizontal="left" vertical="center"/>
    </xf>
    <xf numFmtId="0" fontId="31" fillId="0" borderId="13" xfId="0" applyFont="1" applyFill="1" applyBorder="1" applyAlignment="1">
      <alignment horizontal="left" vertical="center"/>
    </xf>
    <xf numFmtId="0" fontId="15" fillId="0" borderId="0" xfId="0" applyFont="1" applyBorder="1"/>
    <xf numFmtId="0" fontId="15" fillId="0" borderId="53" xfId="0" applyFont="1" applyBorder="1"/>
    <xf numFmtId="0" fontId="15" fillId="0" borderId="14" xfId="0" applyFont="1" applyBorder="1"/>
    <xf numFmtId="0" fontId="15" fillId="0" borderId="15" xfId="0" applyFont="1" applyBorder="1"/>
    <xf numFmtId="0" fontId="26" fillId="25" borderId="45" xfId="0" applyFont="1" applyFill="1" applyBorder="1" applyAlignment="1">
      <alignment horizontal="center" vertical="center"/>
    </xf>
    <xf numFmtId="0" fontId="26" fillId="25" borderId="50" xfId="0" applyFont="1" applyFill="1" applyBorder="1" applyAlignment="1">
      <alignment horizontal="center" vertical="center"/>
    </xf>
    <xf numFmtId="0" fontId="26" fillId="25" borderId="51" xfId="0" applyFont="1" applyFill="1" applyBorder="1" applyAlignment="1">
      <alignment horizontal="center" vertical="center"/>
    </xf>
    <xf numFmtId="0" fontId="32" fillId="25" borderId="0" xfId="0" applyFont="1" applyFill="1" applyBorder="1" applyAlignment="1">
      <alignment vertical="center"/>
    </xf>
    <xf numFmtId="0" fontId="32" fillId="25" borderId="50" xfId="0" applyFont="1" applyFill="1" applyBorder="1" applyAlignment="1">
      <alignment vertical="center"/>
    </xf>
    <xf numFmtId="0" fontId="0" fillId="25" borderId="45" xfId="0" applyFont="1" applyFill="1" applyBorder="1" applyAlignment="1">
      <alignment vertical="center"/>
    </xf>
    <xf numFmtId="0" fontId="0" fillId="0" borderId="50" xfId="0" applyFont="1" applyBorder="1" applyAlignment="1">
      <alignment vertical="center"/>
    </xf>
    <xf numFmtId="0" fontId="10" fillId="0" borderId="0" xfId="0" applyFont="1" applyBorder="1" applyAlignment="1">
      <alignment vertical="center"/>
    </xf>
    <xf numFmtId="0" fontId="1" fillId="0" borderId="0" xfId="0" applyFont="1" applyBorder="1" applyAlignment="1">
      <alignment vertical="center"/>
    </xf>
    <xf numFmtId="166" fontId="1" fillId="0" borderId="0" xfId="0" applyNumberFormat="1" applyFont="1" applyBorder="1" applyAlignment="1">
      <alignment vertical="center"/>
    </xf>
    <xf numFmtId="0" fontId="1" fillId="0" borderId="53" xfId="0" applyFont="1" applyBorder="1" applyAlignment="1">
      <alignment vertical="center"/>
    </xf>
    <xf numFmtId="0" fontId="0" fillId="0" borderId="0" xfId="0" applyFont="1" applyBorder="1" applyAlignment="1">
      <alignment vertical="center"/>
    </xf>
    <xf numFmtId="0" fontId="0" fillId="0" borderId="5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vertical="center"/>
    </xf>
    <xf numFmtId="0" fontId="32" fillId="25" borderId="34" xfId="0" applyFont="1" applyFill="1" applyBorder="1" applyAlignment="1">
      <alignment vertical="center"/>
    </xf>
    <xf numFmtId="0" fontId="0" fillId="0" borderId="35" xfId="0" applyFont="1" applyBorder="1" applyAlignment="1">
      <alignment vertical="center"/>
    </xf>
    <xf numFmtId="0" fontId="5" fillId="2" borderId="36" xfId="0" applyFont="1" applyFill="1" applyBorder="1" applyAlignment="1">
      <alignment horizontal="left" vertical="center"/>
    </xf>
    <xf numFmtId="0" fontId="15" fillId="0" borderId="1" xfId="0" applyNumberFormat="1" applyFont="1" applyBorder="1" applyAlignment="1"/>
    <xf numFmtId="0" fontId="15" fillId="0" borderId="12" xfId="0" applyNumberFormat="1" applyFont="1" applyBorder="1" applyAlignment="1"/>
    <xf numFmtId="0" fontId="9" fillId="0" borderId="1" xfId="0" applyNumberFormat="1" applyFont="1" applyBorder="1" applyAlignment="1">
      <alignment wrapText="1"/>
    </xf>
    <xf numFmtId="0" fontId="9" fillId="0" borderId="12" xfId="0" applyNumberFormat="1" applyFont="1" applyBorder="1" applyAlignment="1">
      <alignment wrapText="1"/>
    </xf>
    <xf numFmtId="0" fontId="9" fillId="17" borderId="2" xfId="0" applyNumberFormat="1" applyFont="1" applyFill="1" applyBorder="1" applyAlignment="1">
      <alignment wrapText="1"/>
    </xf>
    <xf numFmtId="0" fontId="9" fillId="17" borderId="12" xfId="0" applyNumberFormat="1" applyFont="1" applyFill="1" applyBorder="1" applyAlignment="1">
      <alignment wrapText="1"/>
    </xf>
    <xf numFmtId="0" fontId="15" fillId="0" borderId="1" xfId="0" applyNumberFormat="1" applyFont="1" applyBorder="1" applyAlignment="1">
      <alignment horizontal="right"/>
    </xf>
    <xf numFmtId="0" fontId="15" fillId="0" borderId="12" xfId="0" applyNumberFormat="1" applyFont="1" applyBorder="1" applyAlignment="1">
      <alignment horizontal="right"/>
    </xf>
    <xf numFmtId="0" fontId="15" fillId="0" borderId="16" xfId="0" applyNumberFormat="1" applyFont="1" applyBorder="1" applyAlignment="1"/>
    <xf numFmtId="0" fontId="15" fillId="0" borderId="19" xfId="0" applyNumberFormat="1" applyFont="1" applyBorder="1" applyAlignment="1"/>
    <xf numFmtId="0" fontId="15" fillId="11" borderId="8" xfId="0" applyNumberFormat="1" applyFont="1" applyFill="1" applyBorder="1" applyAlignment="1"/>
    <xf numFmtId="0" fontId="15" fillId="11" borderId="27" xfId="0" applyNumberFormat="1" applyFont="1" applyFill="1" applyBorder="1" applyAlignment="1"/>
    <xf numFmtId="0" fontId="15" fillId="12" borderId="1" xfId="0" applyNumberFormat="1" applyFont="1" applyFill="1" applyBorder="1" applyAlignment="1"/>
    <xf numFmtId="0" fontId="15" fillId="12" borderId="12" xfId="0" applyNumberFormat="1" applyFont="1" applyFill="1" applyBorder="1" applyAlignment="1"/>
    <xf numFmtId="0" fontId="15" fillId="0" borderId="8" xfId="0" applyNumberFormat="1" applyFont="1" applyBorder="1" applyAlignment="1"/>
    <xf numFmtId="0" fontId="15" fillId="0" borderId="27" xfId="0" applyNumberFormat="1" applyFont="1" applyBorder="1" applyAlignment="1"/>
    <xf numFmtId="0" fontId="9" fillId="0" borderId="8" xfId="0" applyNumberFormat="1" applyFont="1" applyBorder="1" applyAlignment="1">
      <alignment wrapText="1"/>
    </xf>
    <xf numFmtId="0" fontId="9" fillId="0" borderId="27" xfId="0" applyNumberFormat="1" applyFont="1" applyBorder="1" applyAlignment="1">
      <alignment wrapText="1"/>
    </xf>
    <xf numFmtId="0" fontId="15" fillId="12" borderId="5" xfId="0" applyNumberFormat="1" applyFont="1" applyFill="1" applyBorder="1" applyAlignment="1"/>
    <xf numFmtId="0" fontId="15" fillId="12" borderId="20" xfId="0" applyNumberFormat="1" applyFont="1" applyFill="1" applyBorder="1" applyAlignment="1"/>
    <xf numFmtId="0" fontId="15" fillId="0" borderId="5" xfId="0" applyNumberFormat="1" applyFont="1" applyBorder="1" applyAlignment="1"/>
    <xf numFmtId="0" fontId="15" fillId="0" borderId="20" xfId="0" applyNumberFormat="1" applyFont="1" applyBorder="1" applyAlignment="1"/>
    <xf numFmtId="0" fontId="9" fillId="17" borderId="5" xfId="0" applyNumberFormat="1" applyFont="1" applyFill="1" applyBorder="1" applyAlignment="1">
      <alignment wrapText="1"/>
    </xf>
    <xf numFmtId="0" fontId="9" fillId="17" borderId="20" xfId="0" applyNumberFormat="1" applyFont="1" applyFill="1" applyBorder="1" applyAlignment="1">
      <alignment wrapText="1"/>
    </xf>
    <xf numFmtId="0" fontId="15" fillId="0" borderId="9" xfId="0" applyNumberFormat="1" applyFont="1" applyBorder="1" applyAlignment="1"/>
    <xf numFmtId="0" fontId="15" fillId="0" borderId="22" xfId="0" applyNumberFormat="1" applyFont="1" applyBorder="1" applyAlignment="1"/>
    <xf numFmtId="0" fontId="20" fillId="3" borderId="59" xfId="0" applyFont="1" applyFill="1" applyBorder="1" applyAlignment="1">
      <alignment horizontal="center"/>
    </xf>
    <xf numFmtId="0" fontId="26" fillId="24" borderId="60" xfId="0" applyFont="1" applyFill="1" applyBorder="1" applyAlignment="1">
      <alignment horizontal="center"/>
    </xf>
    <xf numFmtId="0" fontId="17" fillId="24" borderId="53" xfId="0" applyFont="1" applyFill="1" applyBorder="1" applyAlignment="1">
      <alignment horizontal="center"/>
    </xf>
    <xf numFmtId="0" fontId="16" fillId="23" borderId="34" xfId="0" applyFont="1" applyFill="1" applyBorder="1" applyAlignment="1">
      <alignment horizontal="center" vertical="center"/>
    </xf>
    <xf numFmtId="0" fontId="20" fillId="3" borderId="78" xfId="0" applyFont="1" applyFill="1" applyBorder="1" applyAlignment="1">
      <alignment horizontal="center"/>
    </xf>
    <xf numFmtId="0" fontId="9" fillId="13" borderId="1" xfId="0" applyNumberFormat="1" applyFont="1" applyFill="1" applyBorder="1" applyAlignment="1">
      <alignment wrapText="1"/>
    </xf>
    <xf numFmtId="0" fontId="9" fillId="13" borderId="12" xfId="0" applyNumberFormat="1" applyFont="1" applyFill="1" applyBorder="1" applyAlignment="1">
      <alignment wrapText="1"/>
    </xf>
    <xf numFmtId="0" fontId="15" fillId="15" borderId="1" xfId="0" applyNumberFormat="1" applyFont="1" applyFill="1" applyBorder="1" applyAlignment="1"/>
    <xf numFmtId="0" fontId="15" fillId="15" borderId="12" xfId="0" applyNumberFormat="1" applyFont="1" applyFill="1" applyBorder="1" applyAlignment="1"/>
    <xf numFmtId="0" fontId="15" fillId="15" borderId="16" xfId="0" applyNumberFormat="1" applyFont="1" applyFill="1" applyBorder="1" applyAlignment="1"/>
    <xf numFmtId="0" fontId="15" fillId="15" borderId="19" xfId="0" applyNumberFormat="1" applyFont="1" applyFill="1" applyBorder="1" applyAlignment="1"/>
    <xf numFmtId="0" fontId="15" fillId="8" borderId="1" xfId="0" applyNumberFormat="1" applyFont="1" applyFill="1" applyBorder="1" applyAlignment="1"/>
    <xf numFmtId="0" fontId="15" fillId="8" borderId="12" xfId="0" applyNumberFormat="1" applyFont="1" applyFill="1" applyBorder="1" applyAlignment="1"/>
    <xf numFmtId="0" fontId="9" fillId="13" borderId="8" xfId="0" applyNumberFormat="1" applyFont="1" applyFill="1" applyBorder="1" applyAlignment="1">
      <alignment wrapText="1"/>
    </xf>
    <xf numFmtId="0" fontId="9" fillId="13" borderId="27" xfId="0" applyNumberFormat="1" applyFont="1" applyFill="1" applyBorder="1" applyAlignment="1">
      <alignment wrapText="1"/>
    </xf>
    <xf numFmtId="0" fontId="15" fillId="0" borderId="0" xfId="0" applyNumberFormat="1" applyFont="1" applyAlignment="1"/>
    <xf numFmtId="0" fontId="15" fillId="14" borderId="1" xfId="0" applyNumberFormat="1" applyFont="1" applyFill="1" applyBorder="1" applyAlignment="1"/>
    <xf numFmtId="0" fontId="15" fillId="14" borderId="12" xfId="0" applyNumberFormat="1" applyFont="1" applyFill="1" applyBorder="1" applyAlignment="1"/>
    <xf numFmtId="0" fontId="9" fillId="9" borderId="1" xfId="0" applyNumberFormat="1" applyFont="1" applyFill="1" applyBorder="1" applyAlignment="1">
      <alignment wrapText="1"/>
    </xf>
    <xf numFmtId="0" fontId="9" fillId="9" borderId="12" xfId="0" applyNumberFormat="1" applyFont="1" applyFill="1" applyBorder="1" applyAlignment="1">
      <alignment wrapText="1"/>
    </xf>
    <xf numFmtId="0" fontId="9" fillId="16" borderId="1" xfId="0" applyNumberFormat="1" applyFont="1" applyFill="1" applyBorder="1" applyAlignment="1">
      <alignment wrapText="1"/>
    </xf>
    <xf numFmtId="0" fontId="9" fillId="16" borderId="12" xfId="0" applyNumberFormat="1" applyFont="1" applyFill="1" applyBorder="1" applyAlignment="1">
      <alignment wrapText="1"/>
    </xf>
    <xf numFmtId="0" fontId="15" fillId="14" borderId="16" xfId="0" applyNumberFormat="1" applyFont="1" applyFill="1" applyBorder="1" applyAlignment="1"/>
    <xf numFmtId="0" fontId="15" fillId="14" borderId="19" xfId="0" applyNumberFormat="1" applyFont="1" applyFill="1" applyBorder="1" applyAlignment="1"/>
    <xf numFmtId="0" fontId="15" fillId="14" borderId="5" xfId="0" applyNumberFormat="1" applyFont="1" applyFill="1" applyBorder="1" applyAlignment="1"/>
    <xf numFmtId="0" fontId="15" fillId="14" borderId="20" xfId="0" applyNumberFormat="1" applyFont="1" applyFill="1" applyBorder="1" applyAlignment="1"/>
    <xf numFmtId="0" fontId="15" fillId="12" borderId="16" xfId="0" applyNumberFormat="1" applyFont="1" applyFill="1" applyBorder="1" applyAlignment="1"/>
    <xf numFmtId="0" fontId="15" fillId="12" borderId="19" xfId="0" applyNumberFormat="1" applyFont="1" applyFill="1" applyBorder="1" applyAlignment="1"/>
    <xf numFmtId="0" fontId="15" fillId="15" borderId="5" xfId="0" applyNumberFormat="1" applyFont="1" applyFill="1" applyBorder="1" applyAlignment="1"/>
    <xf numFmtId="0" fontId="15" fillId="15" borderId="20" xfId="0" applyNumberFormat="1" applyFont="1" applyFill="1" applyBorder="1" applyAlignment="1"/>
    <xf numFmtId="0" fontId="16" fillId="27" borderId="34" xfId="0" applyFont="1" applyFill="1" applyBorder="1" applyAlignment="1">
      <alignment horizontal="center" vertical="center"/>
    </xf>
    <xf numFmtId="0" fontId="17" fillId="28" borderId="53" xfId="0" applyFont="1" applyFill="1" applyBorder="1" applyAlignment="1">
      <alignment horizontal="center"/>
    </xf>
    <xf numFmtId="0" fontId="26" fillId="28" borderId="60" xfId="0" applyFont="1" applyFill="1" applyBorder="1" applyAlignment="1">
      <alignment horizontal="center"/>
    </xf>
    <xf numFmtId="0" fontId="7" fillId="20" borderId="7" xfId="0" applyFont="1" applyFill="1" applyBorder="1" applyAlignment="1">
      <alignment horizontal="center" vertical="top"/>
    </xf>
    <xf numFmtId="0" fontId="7" fillId="20" borderId="6" xfId="0" applyFont="1" applyFill="1" applyBorder="1" applyAlignment="1">
      <alignment horizontal="center" vertical="top"/>
    </xf>
    <xf numFmtId="0" fontId="7" fillId="20" borderId="24" xfId="0" applyFont="1" applyFill="1" applyBorder="1" applyAlignment="1">
      <alignment horizontal="center" vertical="top"/>
    </xf>
    <xf numFmtId="169" fontId="7" fillId="12" borderId="28" xfId="0" applyNumberFormat="1" applyFont="1" applyFill="1" applyBorder="1" applyAlignment="1">
      <alignment horizontal="right" wrapText="1"/>
    </xf>
    <xf numFmtId="0" fontId="7" fillId="20" borderId="42" xfId="0" applyFont="1" applyFill="1" applyBorder="1" applyAlignment="1">
      <alignment horizontal="center" vertical="top"/>
    </xf>
    <xf numFmtId="0" fontId="16" fillId="30" borderId="59" xfId="0" applyFont="1" applyFill="1" applyBorder="1" applyAlignment="1">
      <alignment horizontal="center" vertical="center"/>
    </xf>
    <xf numFmtId="0" fontId="16" fillId="30" borderId="79" xfId="0" applyFont="1" applyFill="1" applyBorder="1" applyAlignment="1">
      <alignment horizontal="center" vertical="center"/>
    </xf>
    <xf numFmtId="0" fontId="12" fillId="33" borderId="0" xfId="0" applyFont="1" applyFill="1" applyAlignment="1"/>
    <xf numFmtId="0" fontId="15" fillId="33" borderId="0" xfId="0" applyFont="1" applyFill="1" applyAlignment="1">
      <alignment horizontal="right"/>
    </xf>
    <xf numFmtId="164" fontId="2" fillId="33" borderId="0" xfId="0" applyNumberFormat="1" applyFont="1" applyFill="1" applyAlignment="1">
      <alignment horizontal="center"/>
    </xf>
    <xf numFmtId="165" fontId="3" fillId="33" borderId="0" xfId="0" applyNumberFormat="1" applyFont="1" applyFill="1" applyAlignment="1">
      <alignment horizontal="center" vertical="top"/>
    </xf>
    <xf numFmtId="0" fontId="4" fillId="33" borderId="0" xfId="0" applyFont="1" applyFill="1" applyAlignment="1">
      <alignment horizontal="center"/>
    </xf>
    <xf numFmtId="0" fontId="19" fillId="33" borderId="0" xfId="0" applyFont="1" applyFill="1" applyAlignment="1">
      <alignment horizontal="center" vertical="center"/>
    </xf>
    <xf numFmtId="0" fontId="20" fillId="33" borderId="0" xfId="0" applyFont="1" applyFill="1" applyBorder="1" applyAlignment="1">
      <alignment horizontal="center"/>
    </xf>
    <xf numFmtId="0" fontId="26" fillId="33" borderId="0" xfId="0" applyFont="1" applyFill="1" applyBorder="1" applyAlignment="1">
      <alignment horizontal="center"/>
    </xf>
    <xf numFmtId="0" fontId="12" fillId="33" borderId="0" xfId="0" applyFont="1" applyFill="1" applyAlignment="1">
      <alignment horizontal="center" vertical="center"/>
    </xf>
    <xf numFmtId="0" fontId="15" fillId="33" borderId="0" xfId="0" applyFont="1" applyFill="1" applyAlignment="1"/>
    <xf numFmtId="168" fontId="6" fillId="11" borderId="50" xfId="0" applyNumberFormat="1" applyFont="1" applyFill="1" applyBorder="1" applyAlignment="1">
      <alignment horizontal="right" vertical="top"/>
    </xf>
    <xf numFmtId="0" fontId="12" fillId="33" borderId="0" xfId="0" applyFont="1" applyFill="1" applyAlignment="1">
      <alignment vertical="center" wrapText="1"/>
    </xf>
    <xf numFmtId="0" fontId="20" fillId="33" borderId="0" xfId="0" applyFont="1" applyFill="1" applyAlignment="1">
      <alignment horizontal="center"/>
    </xf>
    <xf numFmtId="0" fontId="12" fillId="33" borderId="0" xfId="0" applyFont="1" applyFill="1" applyAlignment="1">
      <alignment horizontal="center"/>
    </xf>
    <xf numFmtId="0" fontId="15" fillId="33" borderId="0" xfId="0" applyFont="1" applyFill="1" applyAlignment="1">
      <alignment horizontal="center"/>
    </xf>
    <xf numFmtId="0" fontId="15" fillId="33" borderId="0" xfId="0" applyFont="1" applyFill="1" applyAlignment="1">
      <alignment horizontal="center" vertical="center"/>
    </xf>
    <xf numFmtId="0" fontId="12" fillId="33" borderId="0" xfId="0" applyFont="1" applyFill="1" applyAlignment="1">
      <alignment vertical="center"/>
    </xf>
    <xf numFmtId="1" fontId="22" fillId="33" borderId="0" xfId="0" applyNumberFormat="1" applyFont="1" applyFill="1" applyAlignment="1">
      <alignment horizontal="center" vertical="center"/>
    </xf>
    <xf numFmtId="0" fontId="30" fillId="0" borderId="48" xfId="0" applyFont="1" applyFill="1" applyBorder="1" applyAlignment="1">
      <alignment vertical="top" wrapText="1"/>
    </xf>
    <xf numFmtId="0" fontId="12" fillId="0" borderId="62" xfId="0" applyFont="1" applyFill="1" applyBorder="1" applyAlignment="1">
      <alignment vertical="center" wrapText="1"/>
    </xf>
    <xf numFmtId="0" fontId="12" fillId="0" borderId="0" xfId="0" applyFont="1" applyBorder="1" applyAlignment="1">
      <alignment horizontal="left" vertical="center" wrapText="1"/>
    </xf>
    <xf numFmtId="0" fontId="12" fillId="33" borderId="0" xfId="0" applyFont="1" applyFill="1" applyBorder="1" applyAlignment="1">
      <alignment horizontal="left" vertical="center" wrapText="1"/>
    </xf>
    <xf numFmtId="168" fontId="6" fillId="11" borderId="35" xfId="0" applyNumberFormat="1" applyFont="1" applyFill="1" applyBorder="1" applyAlignment="1">
      <alignment horizontal="right" vertical="top"/>
    </xf>
    <xf numFmtId="0" fontId="20" fillId="10" borderId="50" xfId="0" applyFont="1" applyFill="1" applyBorder="1" applyAlignment="1">
      <alignment horizontal="center" vertical="center"/>
    </xf>
    <xf numFmtId="1" fontId="21" fillId="10" borderId="14" xfId="0" applyNumberFormat="1" applyFont="1" applyFill="1" applyBorder="1" applyAlignment="1">
      <alignment horizontal="center" vertical="center"/>
    </xf>
    <xf numFmtId="0" fontId="15" fillId="8" borderId="50" xfId="0" applyFont="1" applyFill="1" applyBorder="1" applyAlignment="1">
      <alignment horizontal="center" vertical="center"/>
    </xf>
    <xf numFmtId="0" fontId="22" fillId="8" borderId="14" xfId="0" applyFont="1" applyFill="1" applyBorder="1" applyAlignment="1">
      <alignment horizontal="center" vertical="center"/>
    </xf>
    <xf numFmtId="0" fontId="20" fillId="3" borderId="0" xfId="0" applyFont="1" applyFill="1" applyBorder="1" applyAlignment="1">
      <alignment horizontal="center"/>
    </xf>
    <xf numFmtId="0" fontId="32" fillId="25" borderId="50" xfId="0" applyFont="1" applyFill="1" applyBorder="1" applyAlignment="1">
      <alignment horizontal="center" vertical="center"/>
    </xf>
    <xf numFmtId="0" fontId="32" fillId="25" borderId="0" xfId="0" applyFont="1" applyFill="1" applyBorder="1" applyAlignment="1">
      <alignment horizontal="center" vertical="center"/>
    </xf>
    <xf numFmtId="0" fontId="16" fillId="34" borderId="8" xfId="0" applyFont="1" applyFill="1" applyBorder="1" applyAlignment="1">
      <alignment horizontal="center" vertical="center"/>
    </xf>
    <xf numFmtId="0" fontId="20" fillId="3" borderId="27" xfId="0" applyFont="1" applyFill="1" applyBorder="1" applyAlignment="1">
      <alignment horizontal="center" vertical="center"/>
    </xf>
    <xf numFmtId="0" fontId="24" fillId="18" borderId="34" xfId="0" applyFont="1" applyFill="1" applyBorder="1" applyAlignment="1">
      <alignment horizontal="center" vertical="center" wrapText="1"/>
    </xf>
    <xf numFmtId="0" fontId="24" fillId="18" borderId="35" xfId="0" applyFont="1" applyFill="1" applyBorder="1" applyAlignment="1">
      <alignment horizontal="center" vertical="center" wrapText="1"/>
    </xf>
    <xf numFmtId="0" fontId="24" fillId="18" borderId="36" xfId="0" applyFont="1" applyFill="1" applyBorder="1" applyAlignment="1">
      <alignment horizontal="center" vertical="center" wrapText="1"/>
    </xf>
    <xf numFmtId="0" fontId="28" fillId="18" borderId="34" xfId="0" applyFont="1" applyFill="1" applyBorder="1" applyAlignment="1">
      <alignment horizontal="center" vertical="center" wrapText="1"/>
    </xf>
    <xf numFmtId="0" fontId="28" fillId="18" borderId="35" xfId="0" applyFont="1" applyFill="1" applyBorder="1" applyAlignment="1">
      <alignment horizontal="center" vertical="center" wrapText="1"/>
    </xf>
    <xf numFmtId="0" fontId="28" fillId="18" borderId="36" xfId="0" applyFont="1" applyFill="1" applyBorder="1" applyAlignment="1">
      <alignment horizontal="center" vertical="center" wrapText="1"/>
    </xf>
    <xf numFmtId="0" fontId="12" fillId="33" borderId="58" xfId="0" applyFont="1" applyFill="1" applyBorder="1" applyAlignment="1">
      <alignment horizontal="left" vertical="center" wrapText="1"/>
    </xf>
    <xf numFmtId="0" fontId="12" fillId="33" borderId="0" xfId="0" applyFont="1" applyFill="1" applyBorder="1" applyAlignment="1">
      <alignment horizontal="left" vertical="center" wrapText="1"/>
    </xf>
    <xf numFmtId="0" fontId="12" fillId="33" borderId="53" xfId="0" applyFont="1" applyFill="1" applyBorder="1" applyAlignment="1">
      <alignment horizontal="left" vertical="center" wrapText="1"/>
    </xf>
    <xf numFmtId="0" fontId="12" fillId="33" borderId="13" xfId="0" applyFont="1" applyFill="1" applyBorder="1" applyAlignment="1">
      <alignment horizontal="left" vertical="center" wrapText="1"/>
    </xf>
    <xf numFmtId="0" fontId="12" fillId="33" borderId="14" xfId="0" applyFont="1" applyFill="1" applyBorder="1" applyAlignment="1">
      <alignment horizontal="left" vertical="center" wrapText="1"/>
    </xf>
    <xf numFmtId="0" fontId="12" fillId="33" borderId="15" xfId="0" applyFont="1" applyFill="1" applyBorder="1" applyAlignment="1">
      <alignment horizontal="left" vertical="center" wrapText="1"/>
    </xf>
    <xf numFmtId="0" fontId="12" fillId="0" borderId="53" xfId="0" applyFont="1" applyBorder="1" applyAlignment="1">
      <alignment horizontal="left" vertical="top" wrapText="1"/>
    </xf>
    <xf numFmtId="0" fontId="12" fillId="0" borderId="68" xfId="0" applyFont="1" applyBorder="1" applyAlignment="1">
      <alignment horizontal="left" vertical="top" wrapText="1"/>
    </xf>
    <xf numFmtId="0" fontId="30" fillId="0" borderId="0" xfId="0" applyFont="1" applyBorder="1" applyAlignment="1">
      <alignment horizontal="center" vertical="top" wrapText="1"/>
    </xf>
    <xf numFmtId="0" fontId="30" fillId="0" borderId="49" xfId="0" applyFont="1" applyBorder="1" applyAlignment="1">
      <alignment horizontal="center" vertical="top" wrapText="1"/>
    </xf>
    <xf numFmtId="0" fontId="12" fillId="0" borderId="47" xfId="0" applyFont="1" applyBorder="1" applyAlignment="1">
      <alignment horizontal="left" vertical="center" wrapText="1"/>
    </xf>
    <xf numFmtId="0" fontId="13" fillId="19" borderId="49" xfId="0" applyFont="1" applyFill="1" applyBorder="1" applyAlignment="1">
      <alignment horizontal="center" vertical="center" wrapText="1"/>
    </xf>
    <xf numFmtId="0" fontId="13" fillId="19" borderId="68" xfId="0" applyFont="1" applyFill="1" applyBorder="1" applyAlignment="1">
      <alignment horizontal="center" vertical="center" wrapText="1"/>
    </xf>
    <xf numFmtId="0" fontId="12" fillId="0" borderId="48" xfId="0" applyFont="1" applyBorder="1" applyAlignment="1">
      <alignment horizontal="left" vertical="center" wrapText="1"/>
    </xf>
    <xf numFmtId="0" fontId="12" fillId="0" borderId="14" xfId="0" applyFont="1" applyBorder="1" applyAlignment="1">
      <alignment horizontal="left" vertical="center" wrapText="1"/>
    </xf>
    <xf numFmtId="0" fontId="12" fillId="0" borderId="0" xfId="0" applyFont="1" applyBorder="1" applyAlignment="1">
      <alignment horizontal="left" vertical="center" wrapText="1"/>
    </xf>
    <xf numFmtId="0" fontId="18" fillId="0" borderId="69" xfId="0" applyFont="1" applyFill="1" applyBorder="1" applyAlignment="1">
      <alignment horizontal="left" vertical="center"/>
    </xf>
    <xf numFmtId="0" fontId="18" fillId="0" borderId="58" xfId="0" applyFont="1" applyFill="1" applyBorder="1" applyAlignment="1">
      <alignment horizontal="left" vertical="center"/>
    </xf>
    <xf numFmtId="0" fontId="18" fillId="0" borderId="67" xfId="0" applyFont="1" applyFill="1" applyBorder="1" applyAlignment="1">
      <alignment horizontal="left" vertical="center"/>
    </xf>
    <xf numFmtId="0" fontId="29" fillId="0" borderId="0" xfId="0" applyFont="1" applyBorder="1" applyAlignment="1">
      <alignment horizontal="center" vertical="center"/>
    </xf>
    <xf numFmtId="0" fontId="29" fillId="0" borderId="49" xfId="0" applyFont="1" applyBorder="1" applyAlignment="1">
      <alignment horizontal="center" vertical="center"/>
    </xf>
    <xf numFmtId="0" fontId="24" fillId="18" borderId="45" xfId="0" applyFont="1" applyFill="1" applyBorder="1" applyAlignment="1">
      <alignment horizontal="center" vertical="center"/>
    </xf>
    <xf numFmtId="0" fontId="24" fillId="18" borderId="50" xfId="0" applyFont="1" applyFill="1" applyBorder="1" applyAlignment="1"/>
    <xf numFmtId="0" fontId="24" fillId="18" borderId="51" xfId="0" applyFont="1" applyFill="1" applyBorder="1" applyAlignment="1"/>
    <xf numFmtId="0" fontId="17" fillId="22" borderId="50" xfId="0" applyFont="1" applyFill="1" applyBorder="1" applyAlignment="1">
      <alignment horizontal="right"/>
    </xf>
    <xf numFmtId="0" fontId="17" fillId="18" borderId="50" xfId="0" applyFont="1" applyFill="1" applyBorder="1" applyAlignment="1">
      <alignment horizontal="right"/>
    </xf>
    <xf numFmtId="0" fontId="17" fillId="18" borderId="51" xfId="0" applyFont="1" applyFill="1" applyBorder="1" applyAlignment="1">
      <alignment horizontal="right"/>
    </xf>
    <xf numFmtId="0" fontId="15" fillId="19" borderId="45" xfId="0" applyFont="1" applyFill="1" applyBorder="1" applyAlignment="1">
      <alignment horizontal="center" vertical="center"/>
    </xf>
    <xf numFmtId="0" fontId="15" fillId="19" borderId="13" xfId="0" applyFont="1" applyFill="1" applyBorder="1" applyAlignment="1">
      <alignment horizontal="center" vertical="center"/>
    </xf>
    <xf numFmtId="0" fontId="12" fillId="0" borderId="13" xfId="0" applyFont="1" applyBorder="1" applyAlignment="1">
      <alignment horizontal="left" vertical="center" wrapText="1"/>
    </xf>
    <xf numFmtId="0" fontId="12" fillId="0" borderId="15" xfId="0" applyFont="1" applyBorder="1" applyAlignment="1">
      <alignment horizontal="left" vertical="center" wrapText="1"/>
    </xf>
    <xf numFmtId="0" fontId="16" fillId="23" borderId="45" xfId="0" applyFont="1" applyFill="1" applyBorder="1" applyAlignment="1">
      <alignment horizontal="center" vertical="center"/>
    </xf>
    <xf numFmtId="0" fontId="16" fillId="23" borderId="13" xfId="0" applyFont="1" applyFill="1" applyBorder="1" applyAlignment="1">
      <alignment horizontal="center" vertical="center"/>
    </xf>
    <xf numFmtId="0" fontId="16" fillId="23" borderId="75" xfId="0" applyFont="1" applyFill="1" applyBorder="1" applyAlignment="1">
      <alignment horizontal="center" vertical="center"/>
    </xf>
    <xf numFmtId="0" fontId="16" fillId="23" borderId="76" xfId="0" applyFont="1" applyFill="1" applyBorder="1" applyAlignment="1">
      <alignment horizontal="center" vertical="center"/>
    </xf>
    <xf numFmtId="0" fontId="16" fillId="23" borderId="77" xfId="0" applyFont="1" applyFill="1" applyBorder="1" applyAlignment="1">
      <alignment horizontal="center" vertical="center"/>
    </xf>
    <xf numFmtId="0" fontId="20" fillId="3" borderId="54" xfId="0" applyFont="1" applyFill="1" applyBorder="1" applyAlignment="1">
      <alignment horizontal="left"/>
    </xf>
    <xf numFmtId="0" fontId="20" fillId="3" borderId="64" xfId="0" applyFont="1" applyFill="1" applyBorder="1" applyAlignment="1">
      <alignment horizontal="left"/>
    </xf>
    <xf numFmtId="0" fontId="16" fillId="23" borderId="92" xfId="0" applyFont="1" applyFill="1" applyBorder="1" applyAlignment="1">
      <alignment horizontal="center" vertical="center"/>
    </xf>
    <xf numFmtId="0" fontId="16" fillId="23" borderId="41" xfId="0" applyFont="1" applyFill="1" applyBorder="1" applyAlignment="1">
      <alignment horizontal="center" vertical="center"/>
    </xf>
    <xf numFmtId="0" fontId="25" fillId="18" borderId="35" xfId="0" applyFont="1" applyFill="1" applyBorder="1" applyAlignment="1">
      <alignment horizontal="center" vertical="center"/>
    </xf>
    <xf numFmtId="0" fontId="25" fillId="18" borderId="36" xfId="0" applyFont="1" applyFill="1" applyBorder="1" applyAlignment="1">
      <alignment horizontal="center" vertical="center"/>
    </xf>
    <xf numFmtId="0" fontId="20" fillId="3" borderId="93" xfId="0" applyFont="1" applyFill="1" applyBorder="1" applyAlignment="1">
      <alignment horizontal="center" vertical="center"/>
    </xf>
    <xf numFmtId="0" fontId="20" fillId="3" borderId="94" xfId="0" applyFont="1" applyFill="1" applyBorder="1" applyAlignment="1">
      <alignment horizontal="center" vertical="center"/>
    </xf>
    <xf numFmtId="0" fontId="20" fillId="3" borderId="87" xfId="0" applyFont="1" applyFill="1" applyBorder="1" applyAlignment="1">
      <alignment horizontal="center" vertical="center"/>
    </xf>
    <xf numFmtId="0" fontId="20" fillId="3" borderId="36" xfId="0" applyFont="1" applyFill="1" applyBorder="1" applyAlignment="1">
      <alignment horizontal="center" vertical="center"/>
    </xf>
    <xf numFmtId="164" fontId="17" fillId="18" borderId="35" xfId="0" applyNumberFormat="1" applyFont="1" applyFill="1" applyBorder="1" applyAlignment="1">
      <alignment horizontal="right" vertical="center"/>
    </xf>
    <xf numFmtId="164" fontId="17" fillId="18" borderId="36" xfId="0" applyNumberFormat="1" applyFont="1" applyFill="1" applyBorder="1" applyAlignment="1">
      <alignment horizontal="right" vertical="center"/>
    </xf>
    <xf numFmtId="0" fontId="13" fillId="19" borderId="9" xfId="0" applyFont="1" applyFill="1" applyBorder="1" applyAlignment="1">
      <alignment horizontal="center" vertical="center"/>
    </xf>
    <xf numFmtId="0" fontId="15" fillId="19" borderId="10" xfId="0" applyFont="1" applyFill="1" applyBorder="1" applyAlignment="1">
      <alignment horizontal="center" vertical="center"/>
    </xf>
    <xf numFmtId="0" fontId="14" fillId="19" borderId="9" xfId="0" applyFont="1" applyFill="1" applyBorder="1" applyAlignment="1">
      <alignment horizontal="center" vertical="center"/>
    </xf>
    <xf numFmtId="0" fontId="9" fillId="32" borderId="80" xfId="0" applyNumberFormat="1" applyFont="1" applyFill="1" applyBorder="1" applyAlignment="1">
      <alignment horizontal="center" vertical="center"/>
    </xf>
    <xf numFmtId="0" fontId="9" fillId="32" borderId="81" xfId="0" applyNumberFormat="1" applyFont="1" applyFill="1" applyBorder="1" applyAlignment="1">
      <alignment horizontal="center" vertical="center"/>
    </xf>
    <xf numFmtId="0" fontId="9" fillId="32" borderId="82" xfId="0" applyNumberFormat="1" applyFont="1" applyFill="1" applyBorder="1" applyAlignment="1">
      <alignment horizontal="center" vertical="center"/>
    </xf>
    <xf numFmtId="0" fontId="16" fillId="19" borderId="10"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1" fillId="11" borderId="4" xfId="0" applyFont="1" applyFill="1" applyBorder="1" applyAlignment="1">
      <alignment horizontal="center" vertical="center"/>
    </xf>
    <xf numFmtId="0" fontId="12" fillId="0" borderId="0" xfId="0" applyFont="1" applyAlignment="1">
      <alignment horizontal="left" vertical="center" wrapText="1"/>
    </xf>
    <xf numFmtId="164" fontId="18" fillId="20" borderId="35" xfId="0" applyNumberFormat="1" applyFont="1" applyFill="1" applyBorder="1" applyAlignment="1">
      <alignment horizontal="center"/>
    </xf>
    <xf numFmtId="164" fontId="18" fillId="20" borderId="36" xfId="0" applyNumberFormat="1" applyFont="1" applyFill="1" applyBorder="1" applyAlignment="1">
      <alignment horizontal="center"/>
    </xf>
    <xf numFmtId="164" fontId="18" fillId="20" borderId="14" xfId="0" applyNumberFormat="1" applyFont="1" applyFill="1" applyBorder="1" applyAlignment="1">
      <alignment horizontal="center"/>
    </xf>
    <xf numFmtId="164" fontId="18" fillId="20" borderId="15" xfId="0" applyNumberFormat="1" applyFont="1" applyFill="1" applyBorder="1" applyAlignment="1">
      <alignment horizontal="center"/>
    </xf>
    <xf numFmtId="164" fontId="18" fillId="20" borderId="31" xfId="0" applyNumberFormat="1" applyFont="1" applyFill="1" applyBorder="1" applyAlignment="1">
      <alignment horizontal="center"/>
    </xf>
    <xf numFmtId="164" fontId="18" fillId="20" borderId="32" xfId="0" applyNumberFormat="1" applyFont="1" applyFill="1" applyBorder="1" applyAlignment="1">
      <alignment horizontal="center"/>
    </xf>
    <xf numFmtId="164" fontId="18" fillId="20" borderId="33" xfId="0" applyNumberFormat="1" applyFont="1" applyFill="1" applyBorder="1" applyAlignment="1">
      <alignment horizontal="center"/>
    </xf>
    <xf numFmtId="0" fontId="18" fillId="20" borderId="35" xfId="0" applyFont="1" applyFill="1" applyBorder="1" applyAlignment="1">
      <alignment horizontal="center"/>
    </xf>
    <xf numFmtId="0" fontId="18" fillId="20" borderId="36" xfId="0" applyFont="1" applyFill="1" applyBorder="1" applyAlignment="1">
      <alignment horizontal="center"/>
    </xf>
    <xf numFmtId="168" fontId="6" fillId="11" borderId="35" xfId="0" applyNumberFormat="1" applyFont="1" applyFill="1" applyBorder="1" applyAlignment="1">
      <alignment horizontal="left" vertical="top"/>
    </xf>
    <xf numFmtId="0" fontId="12" fillId="18" borderId="50" xfId="0" applyFont="1" applyFill="1" applyBorder="1" applyAlignment="1">
      <alignment horizontal="left"/>
    </xf>
    <xf numFmtId="0" fontId="12" fillId="18" borderId="35" xfId="0" applyFont="1" applyFill="1" applyBorder="1" applyAlignment="1">
      <alignment horizontal="left"/>
    </xf>
    <xf numFmtId="168" fontId="6" fillId="11" borderId="35" xfId="0" applyNumberFormat="1" applyFont="1" applyFill="1" applyBorder="1" applyAlignment="1">
      <alignment horizontal="right" vertical="top"/>
    </xf>
    <xf numFmtId="0" fontId="12" fillId="18" borderId="35" xfId="0" applyFont="1" applyFill="1" applyBorder="1" applyAlignment="1"/>
    <xf numFmtId="0" fontId="18" fillId="20" borderId="89" xfId="0" applyFont="1" applyFill="1" applyBorder="1" applyAlignment="1">
      <alignment horizontal="center"/>
    </xf>
    <xf numFmtId="0" fontId="18" fillId="20" borderId="90" xfId="0" applyFont="1" applyFill="1" applyBorder="1" applyAlignment="1">
      <alignment horizontal="center"/>
    </xf>
    <xf numFmtId="0" fontId="18" fillId="20" borderId="91" xfId="0" applyFont="1" applyFill="1" applyBorder="1" applyAlignment="1">
      <alignment horizontal="center"/>
    </xf>
    <xf numFmtId="0" fontId="9" fillId="32" borderId="49" xfId="0" applyNumberFormat="1" applyFont="1" applyFill="1" applyBorder="1" applyAlignment="1">
      <alignment horizontal="center" vertical="center"/>
    </xf>
    <xf numFmtId="0" fontId="9" fillId="32" borderId="68" xfId="0" applyNumberFormat="1" applyFont="1" applyFill="1" applyBorder="1" applyAlignment="1">
      <alignment horizontal="center" vertical="center"/>
    </xf>
    <xf numFmtId="0" fontId="16" fillId="27" borderId="75" xfId="0" applyFont="1" applyFill="1" applyBorder="1" applyAlignment="1">
      <alignment horizontal="center" vertical="center"/>
    </xf>
    <xf numFmtId="0" fontId="16" fillId="27" borderId="76" xfId="0" applyFont="1" applyFill="1" applyBorder="1" applyAlignment="1">
      <alignment horizontal="center" vertical="center"/>
    </xf>
    <xf numFmtId="0" fontId="16" fillId="27" borderId="77" xfId="0" applyFont="1" applyFill="1" applyBorder="1" applyAlignment="1">
      <alignment horizontal="center" vertical="center"/>
    </xf>
    <xf numFmtId="0" fontId="15" fillId="31" borderId="45" xfId="0" applyFont="1" applyFill="1" applyBorder="1" applyAlignment="1">
      <alignment horizontal="center" vertical="center"/>
    </xf>
    <xf numFmtId="0" fontId="15" fillId="31" borderId="58" xfId="0" applyFont="1" applyFill="1" applyBorder="1" applyAlignment="1">
      <alignment horizontal="center" vertical="center"/>
    </xf>
    <xf numFmtId="0" fontId="20" fillId="3" borderId="83" xfId="0" applyFont="1" applyFill="1" applyBorder="1" applyAlignment="1">
      <alignment horizontal="center"/>
    </xf>
    <xf numFmtId="0" fontId="20" fillId="3" borderId="85" xfId="0" applyFont="1" applyFill="1" applyBorder="1" applyAlignment="1">
      <alignment horizontal="center"/>
    </xf>
    <xf numFmtId="0" fontId="20" fillId="3" borderId="86" xfId="0" applyFont="1" applyFill="1" applyBorder="1" applyAlignment="1">
      <alignment horizontal="center"/>
    </xf>
    <xf numFmtId="0" fontId="20" fillId="3" borderId="25" xfId="0" applyFont="1" applyFill="1" applyBorder="1" applyAlignment="1">
      <alignment horizontal="center"/>
    </xf>
    <xf numFmtId="0" fontId="20" fillId="6" borderId="50" xfId="0" applyFont="1" applyFill="1" applyBorder="1" applyAlignment="1">
      <alignment horizontal="center" vertical="center"/>
    </xf>
    <xf numFmtId="0" fontId="20" fillId="6" borderId="49" xfId="0" applyFont="1" applyFill="1" applyBorder="1" applyAlignment="1">
      <alignment horizontal="center" vertical="center"/>
    </xf>
    <xf numFmtId="0" fontId="20" fillId="3" borderId="87" xfId="0" applyFont="1" applyFill="1" applyBorder="1" applyAlignment="1">
      <alignment horizontal="center"/>
    </xf>
    <xf numFmtId="0" fontId="20" fillId="3" borderId="36" xfId="0" applyFont="1" applyFill="1" applyBorder="1" applyAlignment="1">
      <alignment horizontal="center"/>
    </xf>
    <xf numFmtId="0" fontId="20" fillId="3" borderId="88" xfId="0" applyFont="1" applyFill="1" applyBorder="1" applyAlignment="1">
      <alignment horizontal="center" vertical="center"/>
    </xf>
    <xf numFmtId="0" fontId="24" fillId="25" borderId="45" xfId="0" applyFont="1" applyFill="1" applyBorder="1" applyAlignment="1">
      <alignment horizontal="center" vertical="center" wrapText="1"/>
    </xf>
    <xf numFmtId="0" fontId="24" fillId="25" borderId="50" xfId="0" applyFont="1" applyFill="1" applyBorder="1" applyAlignment="1">
      <alignment wrapText="1"/>
    </xf>
    <xf numFmtId="0" fontId="24" fillId="25" borderId="51" xfId="0" applyFont="1" applyFill="1" applyBorder="1" applyAlignment="1">
      <alignment wrapText="1"/>
    </xf>
    <xf numFmtId="0" fontId="17" fillId="26" borderId="35" xfId="0" applyFont="1" applyFill="1" applyBorder="1" applyAlignment="1">
      <alignment horizontal="right"/>
    </xf>
    <xf numFmtId="0" fontId="17" fillId="25" borderId="35" xfId="0" applyFont="1" applyFill="1" applyBorder="1" applyAlignment="1">
      <alignment horizontal="right"/>
    </xf>
    <xf numFmtId="0" fontId="17" fillId="25" borderId="36" xfId="0" applyFont="1" applyFill="1" applyBorder="1" applyAlignment="1">
      <alignment horizontal="right"/>
    </xf>
    <xf numFmtId="0" fontId="12" fillId="33" borderId="45" xfId="0" applyFont="1" applyFill="1" applyBorder="1" applyAlignment="1">
      <alignment horizontal="left" vertical="center" wrapText="1"/>
    </xf>
    <xf numFmtId="0" fontId="12" fillId="33" borderId="50" xfId="0" applyFont="1" applyFill="1" applyBorder="1" applyAlignment="1">
      <alignment horizontal="left" vertical="center" wrapText="1"/>
    </xf>
    <xf numFmtId="0" fontId="12" fillId="33" borderId="51" xfId="0" applyFont="1" applyFill="1" applyBorder="1" applyAlignment="1">
      <alignment horizontal="left" vertical="center" wrapText="1"/>
    </xf>
    <xf numFmtId="0" fontId="16" fillId="27" borderId="45" xfId="0" applyFont="1" applyFill="1" applyBorder="1" applyAlignment="1">
      <alignment horizontal="center" vertical="center"/>
    </xf>
    <xf numFmtId="0" fontId="16" fillId="27" borderId="13" xfId="0" applyFont="1" applyFill="1" applyBorder="1" applyAlignment="1">
      <alignment horizontal="center" vertical="center"/>
    </xf>
    <xf numFmtId="0" fontId="15" fillId="31" borderId="13" xfId="0" applyFont="1" applyFill="1" applyBorder="1" applyAlignment="1">
      <alignment horizontal="center" vertical="center"/>
    </xf>
    <xf numFmtId="0" fontId="16" fillId="30" borderId="57" xfId="0" applyFont="1" applyFill="1" applyBorder="1" applyAlignment="1">
      <alignment horizontal="center" vertical="center"/>
    </xf>
    <xf numFmtId="0" fontId="16" fillId="30" borderId="84" xfId="0" applyFont="1" applyFill="1" applyBorder="1" applyAlignment="1">
      <alignment horizontal="center" vertical="center"/>
    </xf>
    <xf numFmtId="0" fontId="16" fillId="27" borderId="57" xfId="0" applyFont="1" applyFill="1" applyBorder="1" applyAlignment="1">
      <alignment horizontal="center" vertical="center"/>
    </xf>
    <xf numFmtId="0" fontId="16" fillId="27" borderId="50" xfId="0" applyFont="1" applyFill="1" applyBorder="1" applyAlignment="1">
      <alignment horizontal="center" vertical="center"/>
    </xf>
    <xf numFmtId="0" fontId="20" fillId="3" borderId="55" xfId="0" applyFont="1" applyFill="1" applyBorder="1" applyAlignment="1">
      <alignment horizontal="center" vertical="center"/>
    </xf>
    <xf numFmtId="0" fontId="20" fillId="3" borderId="14" xfId="0" applyFont="1" applyFill="1" applyBorder="1" applyAlignment="1">
      <alignment horizontal="center" vertical="center"/>
    </xf>
    <xf numFmtId="0" fontId="16" fillId="27" borderId="84" xfId="0" applyFont="1" applyFill="1" applyBorder="1" applyAlignment="1">
      <alignment horizontal="center" vertical="center"/>
    </xf>
    <xf numFmtId="0" fontId="20" fillId="3" borderId="31" xfId="0" applyFont="1" applyFill="1" applyBorder="1" applyAlignment="1">
      <alignment horizontal="center" vertical="center"/>
    </xf>
    <xf numFmtId="0" fontId="20" fillId="3" borderId="0" xfId="0" applyFont="1" applyFill="1" applyBorder="1" applyAlignment="1">
      <alignment horizontal="center"/>
    </xf>
    <xf numFmtId="0" fontId="20" fillId="3" borderId="49" xfId="0" applyFont="1" applyFill="1" applyBorder="1" applyAlignment="1">
      <alignment horizontal="center"/>
    </xf>
    <xf numFmtId="0" fontId="20" fillId="10" borderId="50" xfId="0" applyFont="1" applyFill="1" applyBorder="1" applyAlignment="1">
      <alignment horizontal="center" vertical="center"/>
    </xf>
    <xf numFmtId="1" fontId="21" fillId="10" borderId="14" xfId="0" applyNumberFormat="1" applyFont="1" applyFill="1" applyBorder="1" applyAlignment="1">
      <alignment horizontal="center" vertical="center"/>
    </xf>
    <xf numFmtId="0" fontId="15" fillId="7" borderId="50" xfId="0" applyFont="1" applyFill="1" applyBorder="1" applyAlignment="1">
      <alignment horizontal="center" vertical="center"/>
    </xf>
    <xf numFmtId="0" fontId="16" fillId="7" borderId="49" xfId="0" applyFont="1" applyFill="1" applyBorder="1" applyAlignment="1">
      <alignment horizontal="center" vertical="center"/>
    </xf>
    <xf numFmtId="0" fontId="16" fillId="7" borderId="47" xfId="0" applyFont="1" applyFill="1" applyBorder="1" applyAlignment="1">
      <alignment horizontal="center" vertical="center"/>
    </xf>
    <xf numFmtId="1" fontId="22" fillId="7" borderId="64" xfId="0" applyNumberFormat="1" applyFont="1" applyFill="1" applyBorder="1" applyAlignment="1">
      <alignment horizontal="center" vertical="center"/>
    </xf>
    <xf numFmtId="0" fontId="15" fillId="8" borderId="50" xfId="0" applyFont="1" applyFill="1" applyBorder="1" applyAlignment="1">
      <alignment horizontal="center" vertical="center"/>
    </xf>
    <xf numFmtId="0" fontId="22" fillId="8" borderId="14" xfId="0" applyFont="1" applyFill="1" applyBorder="1" applyAlignment="1">
      <alignment horizontal="center" vertical="center"/>
    </xf>
    <xf numFmtId="0" fontId="20" fillId="6" borderId="47" xfId="0" applyFont="1" applyFill="1" applyBorder="1" applyAlignment="1">
      <alignment horizontal="center" vertical="center"/>
    </xf>
    <xf numFmtId="1" fontId="21" fillId="6" borderId="64" xfId="0" applyNumberFormat="1" applyFont="1" applyFill="1" applyBorder="1" applyAlignment="1">
      <alignment horizontal="center" vertical="center"/>
    </xf>
    <xf numFmtId="0" fontId="32" fillId="25" borderId="50" xfId="0" applyFont="1" applyFill="1" applyBorder="1" applyAlignment="1">
      <alignment horizontal="center" vertical="center"/>
    </xf>
    <xf numFmtId="0" fontId="32" fillId="25" borderId="51" xfId="0" applyFont="1" applyFill="1" applyBorder="1" applyAlignment="1">
      <alignment horizontal="center" vertical="center"/>
    </xf>
    <xf numFmtId="0" fontId="32" fillId="25" borderId="58" xfId="0" applyFont="1" applyFill="1" applyBorder="1" applyAlignment="1">
      <alignment horizontal="center" vertical="center"/>
    </xf>
    <xf numFmtId="0" fontId="32" fillId="25" borderId="58" xfId="0" applyFont="1" applyFill="1" applyBorder="1" applyAlignment="1">
      <alignment vertical="center"/>
    </xf>
    <xf numFmtId="0" fontId="32" fillId="25" borderId="13" xfId="0" applyFont="1" applyFill="1" applyBorder="1" applyAlignment="1">
      <alignment vertical="center"/>
    </xf>
    <xf numFmtId="0" fontId="32" fillId="25" borderId="0" xfId="0" applyFont="1" applyFill="1" applyBorder="1" applyAlignment="1">
      <alignment horizontal="center" vertical="center"/>
    </xf>
    <xf numFmtId="0" fontId="32" fillId="25" borderId="53" xfId="0" applyFont="1" applyFill="1" applyBorder="1" applyAlignment="1">
      <alignment horizontal="center" vertical="center"/>
    </xf>
    <xf numFmtId="0" fontId="32" fillId="25" borderId="45" xfId="0" applyFont="1" applyFill="1" applyBorder="1" applyAlignment="1">
      <alignment horizontal="center" vertical="center"/>
    </xf>
    <xf numFmtId="0" fontId="15" fillId="0" borderId="58" xfId="0" applyFont="1" applyBorder="1" applyAlignment="1">
      <alignment horizontal="center" vertical="center"/>
    </xf>
    <xf numFmtId="0" fontId="12" fillId="0" borderId="58" xfId="0" applyFont="1" applyBorder="1" applyAlignment="1"/>
    <xf numFmtId="0" fontId="12" fillId="0" borderId="13" xfId="0" applyFont="1" applyBorder="1" applyAlignment="1"/>
  </cellXfs>
  <cellStyles count="1">
    <cellStyle name="Normal" xfId="0" builtinId="0"/>
  </cellStyles>
  <dxfs count="15">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0000"/>
        </patternFill>
      </fill>
    </dxf>
    <dxf>
      <fill>
        <patternFill>
          <bgColor theme="2" tint="-0.24994659260841701"/>
        </patternFill>
      </fill>
      <border>
        <vertical/>
        <horizontal/>
      </border>
    </dxf>
    <dxf>
      <fill>
        <patternFill patternType="none">
          <bgColor auto="1"/>
        </patternFill>
      </fill>
      <border>
        <vertical/>
        <horizontal/>
      </border>
    </dxf>
  </dxfs>
  <tableStyles count="0" defaultTableStyle="TableStyleMedium2" defaultPivotStyle="PivotStyleLight16"/>
  <colors>
    <mruColors>
      <color rgb="FFD8FCEB"/>
      <color rgb="FFBDF9DC"/>
      <color rgb="FF0F9D58"/>
      <color rgb="FF555555"/>
      <color rgb="FF0C7A46"/>
      <color rgb="FF387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1"/>
  <sheetViews>
    <sheetView zoomScale="85" zoomScaleNormal="85" workbookViewId="0">
      <selection activeCell="L7" sqref="L7"/>
    </sheetView>
  </sheetViews>
  <sheetFormatPr defaultColWidth="11.42578125" defaultRowHeight="12.75"/>
  <cols>
    <col min="1" max="1" width="11.42578125" style="206"/>
    <col min="2" max="2" width="27.140625" style="25" bestFit="1" customWidth="1"/>
    <col min="3" max="5" width="11.42578125" style="25"/>
    <col min="6" max="6" width="13.28515625" style="25" customWidth="1"/>
    <col min="7" max="7" width="2.140625" style="25" bestFit="1" customWidth="1"/>
    <col min="8" max="8" width="45.140625" style="25" bestFit="1" customWidth="1"/>
    <col min="9" max="9" width="2" style="25" bestFit="1" customWidth="1"/>
    <col min="10" max="10" width="26" style="25" customWidth="1"/>
    <col min="11" max="37" width="11.42578125" style="206"/>
    <col min="38" max="16384" width="11.42578125" style="25"/>
  </cols>
  <sheetData>
    <row r="1" spans="2:10" ht="46.5" customHeight="1" thickBot="1">
      <c r="B1" s="238" t="s">
        <v>0</v>
      </c>
      <c r="C1" s="239"/>
      <c r="D1" s="239"/>
      <c r="E1" s="239"/>
      <c r="F1" s="239"/>
      <c r="G1" s="239"/>
      <c r="H1" s="239"/>
      <c r="I1" s="239"/>
      <c r="J1" s="240"/>
    </row>
    <row r="2" spans="2:10" ht="49.5" customHeight="1">
      <c r="B2" s="244" t="s">
        <v>1</v>
      </c>
      <c r="C2" s="245"/>
      <c r="D2" s="245"/>
      <c r="E2" s="245"/>
      <c r="F2" s="245"/>
      <c r="G2" s="245"/>
      <c r="H2" s="245"/>
      <c r="I2" s="245"/>
      <c r="J2" s="246"/>
    </row>
    <row r="3" spans="2:10" ht="66.75" customHeight="1">
      <c r="B3" s="247" t="s">
        <v>2</v>
      </c>
      <c r="C3" s="248"/>
      <c r="D3" s="248"/>
      <c r="E3" s="248"/>
      <c r="F3" s="248"/>
      <c r="G3" s="248"/>
      <c r="H3" s="248"/>
      <c r="I3" s="248"/>
      <c r="J3" s="249"/>
    </row>
    <row r="4" spans="2:10" s="206" customFormat="1" ht="13.5" thickBot="1"/>
    <row r="5" spans="2:10" ht="16.5" thickBot="1">
      <c r="B5" s="241" t="s">
        <v>3</v>
      </c>
      <c r="C5" s="242"/>
      <c r="D5" s="242"/>
      <c r="E5" s="242"/>
      <c r="F5" s="242"/>
      <c r="G5" s="242"/>
      <c r="H5" s="242"/>
      <c r="I5" s="242"/>
      <c r="J5" s="243"/>
    </row>
    <row r="6" spans="2:10" ht="21" customHeight="1">
      <c r="B6" s="104" t="s">
        <v>4</v>
      </c>
      <c r="C6" s="255" t="s">
        <v>5</v>
      </c>
      <c r="D6" s="255"/>
      <c r="E6" s="255"/>
      <c r="F6" s="255"/>
      <c r="G6" s="255"/>
      <c r="H6" s="255"/>
      <c r="I6" s="255" t="s">
        <v>6</v>
      </c>
      <c r="J6" s="256"/>
    </row>
    <row r="7" spans="2:10" ht="48.75" customHeight="1">
      <c r="B7" s="110" t="s">
        <v>7</v>
      </c>
      <c r="C7" s="254" t="s">
        <v>8</v>
      </c>
      <c r="D7" s="254"/>
      <c r="E7" s="254"/>
      <c r="F7" s="254"/>
      <c r="G7" s="254"/>
      <c r="H7" s="254"/>
      <c r="I7" s="224" t="s">
        <v>9</v>
      </c>
      <c r="J7" s="225" t="s">
        <v>10</v>
      </c>
    </row>
    <row r="8" spans="2:10" ht="40.5" customHeight="1">
      <c r="B8" s="260" t="s">
        <v>11</v>
      </c>
      <c r="C8" s="257" t="s">
        <v>12</v>
      </c>
      <c r="D8" s="257"/>
      <c r="E8" s="257"/>
      <c r="F8" s="257"/>
      <c r="G8" s="257"/>
      <c r="H8" s="257"/>
      <c r="I8" s="100" t="s">
        <v>9</v>
      </c>
      <c r="J8" s="105" t="s">
        <v>13</v>
      </c>
    </row>
    <row r="9" spans="2:10" ht="38.25">
      <c r="B9" s="261"/>
      <c r="C9" s="259" t="s">
        <v>14</v>
      </c>
      <c r="D9" s="259"/>
      <c r="E9" s="259"/>
      <c r="F9" s="259"/>
      <c r="G9" s="259"/>
      <c r="H9" s="259"/>
      <c r="I9" s="101" t="s">
        <v>9</v>
      </c>
      <c r="J9" s="106" t="s">
        <v>15</v>
      </c>
    </row>
    <row r="10" spans="2:10" ht="38.25">
      <c r="B10" s="261"/>
      <c r="C10" s="259"/>
      <c r="D10" s="259"/>
      <c r="E10" s="259"/>
      <c r="F10" s="259"/>
      <c r="G10" s="259"/>
      <c r="H10" s="259"/>
      <c r="I10" s="101" t="s">
        <v>9</v>
      </c>
      <c r="J10" s="106" t="s">
        <v>16</v>
      </c>
    </row>
    <row r="11" spans="2:10">
      <c r="B11" s="261"/>
      <c r="C11" s="263" t="s">
        <v>17</v>
      </c>
      <c r="D11" s="263"/>
      <c r="E11" s="263"/>
      <c r="F11" s="263"/>
      <c r="G11" s="111">
        <v>1</v>
      </c>
      <c r="H11" s="112" t="s">
        <v>18</v>
      </c>
      <c r="I11" s="252" t="s">
        <v>9</v>
      </c>
      <c r="J11" s="250" t="s">
        <v>19</v>
      </c>
    </row>
    <row r="12" spans="2:10">
      <c r="B12" s="261"/>
      <c r="C12" s="263"/>
      <c r="D12" s="263"/>
      <c r="E12" s="263"/>
      <c r="F12" s="263"/>
      <c r="G12" s="102">
        <v>2</v>
      </c>
      <c r="H12" s="113" t="s">
        <v>20</v>
      </c>
      <c r="I12" s="252"/>
      <c r="J12" s="250"/>
    </row>
    <row r="13" spans="2:10">
      <c r="B13" s="261"/>
      <c r="C13" s="263"/>
      <c r="D13" s="263"/>
      <c r="E13" s="263"/>
      <c r="F13" s="263"/>
      <c r="G13" s="102">
        <v>3</v>
      </c>
      <c r="H13" s="113" t="s">
        <v>21</v>
      </c>
      <c r="I13" s="252"/>
      <c r="J13" s="250"/>
    </row>
    <row r="14" spans="2:10">
      <c r="B14" s="261"/>
      <c r="C14" s="263"/>
      <c r="D14" s="263"/>
      <c r="E14" s="263"/>
      <c r="F14" s="263"/>
      <c r="G14" s="102">
        <v>4</v>
      </c>
      <c r="H14" s="113" t="s">
        <v>22</v>
      </c>
      <c r="I14" s="252"/>
      <c r="J14" s="250"/>
    </row>
    <row r="15" spans="2:10">
      <c r="B15" s="261"/>
      <c r="C15" s="263"/>
      <c r="D15" s="263"/>
      <c r="E15" s="263"/>
      <c r="F15" s="263"/>
      <c r="G15" s="102">
        <v>5</v>
      </c>
      <c r="H15" s="113" t="s">
        <v>23</v>
      </c>
      <c r="I15" s="252"/>
      <c r="J15" s="250"/>
    </row>
    <row r="16" spans="2:10">
      <c r="B16" s="262"/>
      <c r="C16" s="264"/>
      <c r="D16" s="264"/>
      <c r="E16" s="264"/>
      <c r="F16" s="264"/>
      <c r="G16" s="103">
        <v>6</v>
      </c>
      <c r="H16" s="114" t="s">
        <v>24</v>
      </c>
      <c r="I16" s="253"/>
      <c r="J16" s="251"/>
    </row>
    <row r="17" spans="2:10" ht="57.75" customHeight="1">
      <c r="B17" s="115" t="s">
        <v>25</v>
      </c>
      <c r="C17" s="254" t="s">
        <v>26</v>
      </c>
      <c r="D17" s="254"/>
      <c r="E17" s="254"/>
      <c r="F17" s="254"/>
      <c r="G17" s="254"/>
      <c r="H17" s="254"/>
      <c r="I17" s="99"/>
      <c r="J17" s="107"/>
    </row>
    <row r="18" spans="2:10" ht="21" customHeight="1">
      <c r="B18" s="116" t="s">
        <v>27</v>
      </c>
      <c r="C18" s="257" t="s">
        <v>28</v>
      </c>
      <c r="D18" s="257"/>
      <c r="E18" s="257"/>
      <c r="F18" s="257"/>
      <c r="G18" s="257"/>
      <c r="H18" s="257"/>
      <c r="I18" s="98"/>
      <c r="J18" s="105"/>
    </row>
    <row r="19" spans="2:10" ht="22.5" customHeight="1">
      <c r="B19" s="117" t="s">
        <v>29</v>
      </c>
      <c r="C19" s="258"/>
      <c r="D19" s="258"/>
      <c r="E19" s="258"/>
      <c r="F19" s="258"/>
      <c r="G19" s="258"/>
      <c r="H19" s="258"/>
      <c r="I19" s="108"/>
      <c r="J19" s="109"/>
    </row>
    <row r="20" spans="2:10" s="206" customFormat="1"/>
    <row r="21" spans="2:10" s="206" customFormat="1"/>
    <row r="22" spans="2:10" s="206" customFormat="1"/>
    <row r="23" spans="2:10" s="206" customFormat="1"/>
    <row r="24" spans="2:10" s="206" customFormat="1"/>
    <row r="25" spans="2:10" s="206" customFormat="1"/>
    <row r="26" spans="2:10" s="206" customFormat="1"/>
    <row r="27" spans="2:10" s="206" customFormat="1"/>
    <row r="28" spans="2:10" s="206" customFormat="1"/>
    <row r="29" spans="2:10" s="206" customFormat="1"/>
    <row r="30" spans="2:10" s="206" customFormat="1"/>
    <row r="31" spans="2:10" s="206" customFormat="1"/>
    <row r="32" spans="2:10" s="206" customFormat="1"/>
    <row r="33" s="206" customFormat="1"/>
    <row r="34" s="206" customFormat="1"/>
    <row r="35" s="206" customFormat="1"/>
    <row r="36" s="206" customFormat="1"/>
    <row r="37" s="206" customFormat="1"/>
    <row r="38" s="206" customFormat="1"/>
    <row r="39" s="206" customFormat="1"/>
    <row r="40" s="206" customFormat="1"/>
    <row r="41" s="206" customFormat="1"/>
    <row r="42" s="206" customFormat="1"/>
    <row r="43" s="206" customFormat="1"/>
    <row r="44" s="206" customFormat="1"/>
    <row r="45" s="206" customFormat="1"/>
    <row r="46" s="206" customFormat="1"/>
    <row r="47" s="206" customFormat="1"/>
    <row r="48" s="206" customFormat="1"/>
    <row r="49" s="206" customFormat="1"/>
    <row r="50" s="206" customFormat="1"/>
    <row r="51" s="206" customFormat="1"/>
    <row r="52" s="206" customFormat="1"/>
    <row r="53" s="206" customFormat="1"/>
    <row r="54" s="206" customFormat="1"/>
    <row r="55" s="206" customFormat="1"/>
    <row r="56" s="206" customFormat="1"/>
    <row r="57" s="206" customFormat="1"/>
    <row r="58" s="206" customFormat="1"/>
    <row r="59" s="206" customFormat="1"/>
    <row r="60" s="206" customFormat="1"/>
    <row r="61" s="206" customFormat="1"/>
    <row r="62" s="206" customFormat="1"/>
    <row r="63" s="206" customFormat="1"/>
    <row r="64" s="206" customFormat="1"/>
    <row r="65" s="206" customFormat="1"/>
    <row r="66" s="206" customFormat="1"/>
    <row r="67" s="206" customFormat="1"/>
    <row r="68" s="206" customFormat="1"/>
    <row r="69" s="206" customFormat="1"/>
    <row r="70" s="206" customFormat="1"/>
    <row r="71" s="206" customFormat="1"/>
    <row r="72" s="206" customFormat="1"/>
    <row r="73" s="206" customFormat="1"/>
    <row r="74" s="206" customFormat="1"/>
    <row r="75" s="206" customFormat="1"/>
    <row r="76" s="206" customFormat="1"/>
    <row r="77" s="206" customFormat="1"/>
    <row r="78" s="206" customFormat="1"/>
    <row r="79" s="206" customFormat="1"/>
    <row r="80" s="206" customFormat="1"/>
    <row r="81" s="206" customFormat="1"/>
  </sheetData>
  <mergeCells count="15">
    <mergeCell ref="C17:H17"/>
    <mergeCell ref="C18:H19"/>
    <mergeCell ref="C9:H10"/>
    <mergeCell ref="B8:B16"/>
    <mergeCell ref="C11:F16"/>
    <mergeCell ref="B1:J1"/>
    <mergeCell ref="B5:J5"/>
    <mergeCell ref="B2:J2"/>
    <mergeCell ref="B3:J3"/>
    <mergeCell ref="J11:J16"/>
    <mergeCell ref="I11:I16"/>
    <mergeCell ref="C7:H7"/>
    <mergeCell ref="C6:H6"/>
    <mergeCell ref="I6:J6"/>
    <mergeCell ref="C8:H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F9D58"/>
    <outlinePr summaryBelow="0" summaryRight="0"/>
  </sheetPr>
  <dimension ref="A1:AC982"/>
  <sheetViews>
    <sheetView tabSelected="1" zoomScale="70" zoomScaleNormal="70" workbookViewId="0">
      <selection activeCell="F7" sqref="F7"/>
    </sheetView>
  </sheetViews>
  <sheetFormatPr defaultColWidth="14.42578125" defaultRowHeight="15" customHeight="1"/>
  <cols>
    <col min="1" max="1" width="11.7109375" style="206" customWidth="1"/>
    <col min="2" max="2" width="43" style="25" bestFit="1" customWidth="1"/>
    <col min="3" max="3" width="25.140625" style="25" bestFit="1" customWidth="1"/>
    <col min="4" max="4" width="22.85546875" style="25" customWidth="1"/>
    <col min="5" max="5" width="24.28515625" style="25" bestFit="1" customWidth="1"/>
    <col min="6" max="6" width="21.7109375" style="25" customWidth="1"/>
    <col min="7" max="7" width="19.7109375" style="25" customWidth="1"/>
    <col min="8" max="29" width="14.42578125" style="206"/>
    <col min="30" max="16384" width="14.42578125" style="25"/>
  </cols>
  <sheetData>
    <row r="1" spans="1:27" ht="30.75" customHeight="1">
      <c r="B1" s="265" t="s">
        <v>30</v>
      </c>
      <c r="C1" s="266"/>
      <c r="D1" s="266"/>
      <c r="E1" s="266"/>
      <c r="F1" s="266"/>
      <c r="G1" s="267"/>
    </row>
    <row r="2" spans="1:27" ht="62.25" customHeight="1" thickBot="1">
      <c r="B2" s="273" t="s">
        <v>31</v>
      </c>
      <c r="C2" s="258"/>
      <c r="D2" s="258"/>
      <c r="E2" s="258"/>
      <c r="F2" s="258"/>
      <c r="G2" s="274"/>
      <c r="H2" s="217"/>
      <c r="I2" s="217"/>
      <c r="J2" s="217"/>
      <c r="K2" s="217"/>
      <c r="L2" s="217"/>
      <c r="M2" s="217"/>
      <c r="N2" s="217"/>
      <c r="O2" s="217"/>
      <c r="P2" s="217"/>
      <c r="Q2" s="217"/>
      <c r="R2" s="217"/>
      <c r="S2" s="217"/>
      <c r="T2" s="217"/>
      <c r="U2" s="217"/>
      <c r="V2" s="217"/>
      <c r="W2" s="217"/>
      <c r="X2" s="217"/>
      <c r="Y2" s="217"/>
      <c r="Z2" s="217"/>
      <c r="AA2" s="217"/>
    </row>
    <row r="3" spans="1:27" ht="13.5" thickBot="1">
      <c r="B3" s="226"/>
      <c r="C3" s="226"/>
      <c r="D3" s="226"/>
      <c r="E3" s="226"/>
      <c r="F3" s="226"/>
      <c r="G3" s="226"/>
      <c r="H3" s="217"/>
      <c r="I3" s="217"/>
      <c r="J3" s="217"/>
      <c r="K3" s="217"/>
      <c r="L3" s="217"/>
      <c r="M3" s="217"/>
      <c r="N3" s="217"/>
      <c r="O3" s="217"/>
      <c r="P3" s="217"/>
      <c r="Q3" s="217"/>
      <c r="R3" s="217"/>
      <c r="S3" s="217"/>
      <c r="T3" s="217"/>
      <c r="U3" s="217"/>
      <c r="V3" s="217"/>
      <c r="W3" s="217"/>
      <c r="X3" s="217"/>
      <c r="Y3" s="217"/>
      <c r="Z3" s="217"/>
      <c r="AA3" s="217"/>
    </row>
    <row r="4" spans="1:27" ht="30.75" customHeight="1" thickBot="1">
      <c r="B4" s="52" t="s">
        <v>32</v>
      </c>
      <c r="C4" s="284"/>
      <c r="D4" s="285"/>
      <c r="E4" s="226"/>
      <c r="F4" s="226"/>
      <c r="G4" s="226"/>
      <c r="H4" s="217"/>
      <c r="I4" s="217"/>
      <c r="J4" s="217"/>
      <c r="K4" s="217"/>
      <c r="L4" s="217"/>
      <c r="M4" s="217"/>
      <c r="N4" s="217"/>
      <c r="O4" s="217"/>
      <c r="P4" s="217"/>
      <c r="Q4" s="217"/>
      <c r="R4" s="217"/>
      <c r="S4" s="217"/>
      <c r="T4" s="217"/>
      <c r="U4" s="217"/>
      <c r="V4" s="217"/>
      <c r="W4" s="217"/>
      <c r="X4" s="217"/>
      <c r="Y4" s="217"/>
      <c r="Z4" s="217"/>
      <c r="AA4" s="217"/>
    </row>
    <row r="5" spans="1:27" ht="25.5" customHeight="1">
      <c r="B5" s="282" t="s">
        <v>33</v>
      </c>
      <c r="C5" s="286" t="s">
        <v>34</v>
      </c>
      <c r="D5" s="287"/>
      <c r="E5" s="226"/>
      <c r="F5" s="226"/>
      <c r="G5" s="226"/>
      <c r="H5" s="217"/>
      <c r="I5" s="217"/>
      <c r="J5" s="217"/>
      <c r="K5" s="217"/>
      <c r="L5" s="217"/>
      <c r="M5" s="217"/>
      <c r="N5" s="217"/>
      <c r="O5" s="217"/>
      <c r="P5" s="217"/>
      <c r="Q5" s="217"/>
      <c r="R5" s="217"/>
      <c r="S5" s="217"/>
      <c r="T5" s="217"/>
      <c r="U5" s="217"/>
      <c r="V5" s="217"/>
      <c r="W5" s="217"/>
      <c r="X5" s="217"/>
      <c r="Y5" s="217"/>
      <c r="Z5" s="217"/>
      <c r="AA5" s="217"/>
    </row>
    <row r="6" spans="1:27" ht="25.5" customHeight="1" thickBot="1">
      <c r="B6" s="283"/>
      <c r="C6" s="236" t="s">
        <v>35</v>
      </c>
      <c r="D6" s="237"/>
      <c r="E6" s="226"/>
      <c r="F6" s="226"/>
      <c r="G6" s="226"/>
      <c r="H6" s="217"/>
      <c r="I6" s="217"/>
      <c r="J6" s="217"/>
      <c r="K6" s="217"/>
      <c r="L6" s="217"/>
      <c r="M6" s="217"/>
      <c r="N6" s="217"/>
      <c r="O6" s="217"/>
      <c r="P6" s="217"/>
      <c r="Q6" s="217"/>
      <c r="R6" s="217"/>
      <c r="S6" s="217"/>
      <c r="T6" s="217"/>
      <c r="U6" s="217"/>
      <c r="V6" s="217"/>
      <c r="W6" s="217"/>
      <c r="X6" s="217"/>
      <c r="Y6" s="217"/>
      <c r="Z6" s="217"/>
      <c r="AA6" s="217"/>
    </row>
    <row r="7" spans="1:27" ht="24" customHeight="1" thickBot="1">
      <c r="B7" s="169" t="s">
        <v>36</v>
      </c>
      <c r="C7" s="288" t="s">
        <v>37</v>
      </c>
      <c r="D7" s="289"/>
      <c r="E7" s="226"/>
      <c r="F7" s="226"/>
      <c r="G7" s="226"/>
      <c r="H7" s="217"/>
      <c r="I7" s="217"/>
      <c r="J7" s="217"/>
      <c r="K7" s="217"/>
      <c r="L7" s="217"/>
      <c r="M7" s="217"/>
      <c r="N7" s="217"/>
      <c r="O7" s="217"/>
      <c r="P7" s="217"/>
      <c r="Q7" s="217"/>
      <c r="R7" s="217"/>
      <c r="S7" s="217"/>
      <c r="T7" s="217"/>
      <c r="U7" s="217"/>
      <c r="V7" s="217"/>
      <c r="W7" s="217"/>
      <c r="X7" s="217"/>
      <c r="Y7" s="217"/>
      <c r="Z7" s="217"/>
      <c r="AA7" s="217"/>
    </row>
    <row r="8" spans="1:27" s="206" customFormat="1" ht="15.75" customHeight="1" thickBot="1"/>
    <row r="9" spans="1:27" ht="31.5" thickBot="1">
      <c r="A9" s="207"/>
      <c r="B9" s="53" t="s">
        <v>38</v>
      </c>
      <c r="C9" s="268" t="s">
        <v>39</v>
      </c>
      <c r="D9" s="269"/>
      <c r="E9" s="269"/>
      <c r="F9" s="270"/>
      <c r="G9" s="211"/>
      <c r="H9" s="208"/>
    </row>
    <row r="10" spans="1:27" ht="18" customHeight="1">
      <c r="B10" s="275" t="s">
        <v>40</v>
      </c>
      <c r="C10" s="62" t="s">
        <v>41</v>
      </c>
      <c r="D10" s="63" t="s">
        <v>42</v>
      </c>
      <c r="E10" s="62" t="s">
        <v>43</v>
      </c>
      <c r="F10" s="64" t="s">
        <v>44</v>
      </c>
      <c r="G10" s="206"/>
      <c r="H10" s="208"/>
    </row>
    <row r="11" spans="1:27" ht="18.75" customHeight="1" thickBot="1">
      <c r="B11" s="276"/>
      <c r="C11" s="67">
        <v>2.9</v>
      </c>
      <c r="D11" s="68">
        <v>9.5</v>
      </c>
      <c r="E11" s="67">
        <v>6.5</v>
      </c>
      <c r="F11" s="69">
        <f>C11*D11*E11</f>
        <v>179.07500000000002</v>
      </c>
      <c r="G11" s="206"/>
      <c r="H11" s="208"/>
    </row>
    <row r="12" spans="1:27" ht="20.25" customHeight="1">
      <c r="B12" s="277" t="s">
        <v>45</v>
      </c>
      <c r="C12" s="62" t="s">
        <v>46</v>
      </c>
      <c r="D12" s="63" t="s">
        <v>41</v>
      </c>
      <c r="E12" s="62" t="s">
        <v>43</v>
      </c>
      <c r="F12" s="64" t="s">
        <v>47</v>
      </c>
      <c r="G12" s="206"/>
    </row>
    <row r="13" spans="1:27" ht="20.25" customHeight="1">
      <c r="B13" s="278"/>
      <c r="C13" s="166">
        <v>1</v>
      </c>
      <c r="D13" s="233">
        <v>1</v>
      </c>
      <c r="E13" s="166">
        <v>2</v>
      </c>
      <c r="F13" s="168">
        <f>D13*E13</f>
        <v>2</v>
      </c>
      <c r="G13" s="206"/>
    </row>
    <row r="14" spans="1:27" ht="20.25" customHeight="1">
      <c r="B14" s="278"/>
      <c r="C14" s="166">
        <v>2</v>
      </c>
      <c r="D14" s="233">
        <v>1</v>
      </c>
      <c r="E14" s="166">
        <v>2</v>
      </c>
      <c r="F14" s="168">
        <f>D14*E14</f>
        <v>2</v>
      </c>
      <c r="G14" s="206"/>
    </row>
    <row r="15" spans="1:27" ht="20.25" customHeight="1">
      <c r="B15" s="278"/>
      <c r="C15" s="166">
        <v>3</v>
      </c>
      <c r="D15" s="233">
        <v>1</v>
      </c>
      <c r="E15" s="166">
        <v>2</v>
      </c>
      <c r="F15" s="168">
        <f>D15*E15</f>
        <v>2</v>
      </c>
      <c r="G15" s="206"/>
    </row>
    <row r="16" spans="1:27" ht="20.25" customHeight="1" thickBot="1">
      <c r="B16" s="279"/>
      <c r="C16" s="280" t="s">
        <v>48</v>
      </c>
      <c r="D16" s="281"/>
      <c r="E16" s="281"/>
      <c r="F16" s="167">
        <f>SUM(F13:F15)</f>
        <v>6</v>
      </c>
      <c r="G16" s="206"/>
    </row>
    <row r="17" spans="1:8" ht="20.25" customHeight="1">
      <c r="B17" s="277" t="s">
        <v>49</v>
      </c>
      <c r="C17" s="62" t="s">
        <v>50</v>
      </c>
      <c r="D17" s="63" t="s">
        <v>41</v>
      </c>
      <c r="E17" s="62" t="s">
        <v>43</v>
      </c>
      <c r="F17" s="64" t="s">
        <v>47</v>
      </c>
      <c r="G17" s="206"/>
    </row>
    <row r="18" spans="1:8" ht="20.25" customHeight="1">
      <c r="B18" s="278"/>
      <c r="C18" s="166">
        <v>1</v>
      </c>
      <c r="D18" s="233">
        <v>2</v>
      </c>
      <c r="E18" s="166">
        <v>0.8</v>
      </c>
      <c r="F18" s="168">
        <f>D18*E18</f>
        <v>1.6</v>
      </c>
      <c r="G18" s="206"/>
    </row>
    <row r="19" spans="1:8" ht="20.25" customHeight="1">
      <c r="B19" s="278"/>
      <c r="C19" s="166">
        <v>2</v>
      </c>
      <c r="D19" s="233">
        <v>2</v>
      </c>
      <c r="E19" s="166">
        <v>0.8</v>
      </c>
      <c r="F19" s="168">
        <f>D19*E19</f>
        <v>1.6</v>
      </c>
      <c r="G19" s="206"/>
    </row>
    <row r="20" spans="1:8" ht="20.25" customHeight="1" thickBot="1">
      <c r="B20" s="279"/>
      <c r="C20" s="280" t="s">
        <v>48</v>
      </c>
      <c r="D20" s="281"/>
      <c r="E20" s="281"/>
      <c r="F20" s="167">
        <f>SUM(F18:F19)</f>
        <v>3.2</v>
      </c>
      <c r="G20" s="206"/>
    </row>
    <row r="21" spans="1:8" ht="15.75" customHeight="1">
      <c r="B21" s="275" t="s">
        <v>51</v>
      </c>
      <c r="C21" s="62" t="s">
        <v>52</v>
      </c>
      <c r="D21" s="65" t="s">
        <v>53</v>
      </c>
      <c r="E21" s="62" t="s">
        <v>54</v>
      </c>
      <c r="F21" s="64" t="s">
        <v>48</v>
      </c>
      <c r="G21" s="206"/>
      <c r="H21" s="208"/>
    </row>
    <row r="22" spans="1:8" ht="15.75" customHeight="1" thickBot="1">
      <c r="B22" s="276"/>
      <c r="C22" s="54">
        <v>10</v>
      </c>
      <c r="D22" s="54">
        <v>10</v>
      </c>
      <c r="E22" s="54">
        <v>1</v>
      </c>
      <c r="F22" s="70">
        <f>SUM(C22:E22)</f>
        <v>21</v>
      </c>
      <c r="G22" s="206"/>
      <c r="H22" s="208"/>
    </row>
    <row r="23" spans="1:8" ht="15.75" customHeight="1" thickBot="1">
      <c r="A23" s="207"/>
      <c r="B23" s="169" t="s">
        <v>55</v>
      </c>
      <c r="C23" s="170" t="s">
        <v>56</v>
      </c>
      <c r="D23" s="219"/>
      <c r="E23" s="219"/>
      <c r="F23" s="219"/>
      <c r="G23" s="206"/>
    </row>
    <row r="24" spans="1:8" s="206" customFormat="1" ht="15.75" customHeight="1" thickBot="1">
      <c r="C24" s="218"/>
      <c r="D24" s="220"/>
      <c r="E24" s="220"/>
      <c r="F24" s="220"/>
      <c r="G24" s="218"/>
    </row>
    <row r="25" spans="1:8" ht="30.75" customHeight="1" thickBot="1">
      <c r="B25" s="52" t="s">
        <v>57</v>
      </c>
      <c r="C25" s="60"/>
      <c r="D25" s="60"/>
      <c r="E25" s="60"/>
      <c r="F25" s="60"/>
      <c r="G25" s="61"/>
    </row>
    <row r="26" spans="1:8" ht="20.25" customHeight="1">
      <c r="B26" s="271" t="s">
        <v>58</v>
      </c>
      <c r="C26" s="229" t="s">
        <v>59</v>
      </c>
      <c r="D26" s="231" t="s">
        <v>60</v>
      </c>
      <c r="E26" s="55" t="s">
        <v>61</v>
      </c>
      <c r="F26" s="231" t="s">
        <v>62</v>
      </c>
      <c r="G26" s="56" t="s">
        <v>63</v>
      </c>
    </row>
    <row r="27" spans="1:8" ht="24" customHeight="1" thickBot="1">
      <c r="B27" s="272"/>
      <c r="C27" s="230" t="s">
        <v>64</v>
      </c>
      <c r="D27" s="232" t="s">
        <v>65</v>
      </c>
      <c r="E27" s="57" t="s">
        <v>66</v>
      </c>
      <c r="F27" s="58" t="s">
        <v>67</v>
      </c>
      <c r="G27" s="59" t="s">
        <v>68</v>
      </c>
    </row>
    <row r="28" spans="1:8" ht="24" customHeight="1">
      <c r="B28" s="271" t="s">
        <v>69</v>
      </c>
      <c r="C28" s="229" t="s">
        <v>59</v>
      </c>
      <c r="D28" s="231" t="s">
        <v>60</v>
      </c>
      <c r="E28" s="55" t="s">
        <v>61</v>
      </c>
      <c r="F28" s="231" t="s">
        <v>62</v>
      </c>
      <c r="G28" s="56" t="s">
        <v>63</v>
      </c>
    </row>
    <row r="29" spans="1:8" ht="25.5" customHeight="1" thickBot="1">
      <c r="B29" s="272"/>
      <c r="C29" s="230" t="s">
        <v>70</v>
      </c>
      <c r="D29" s="232" t="s">
        <v>71</v>
      </c>
      <c r="E29" s="57" t="s">
        <v>72</v>
      </c>
      <c r="F29" s="58" t="s">
        <v>73</v>
      </c>
      <c r="G29" s="59" t="s">
        <v>74</v>
      </c>
    </row>
    <row r="30" spans="1:8" ht="20.25" customHeight="1">
      <c r="B30" s="271" t="s">
        <v>75</v>
      </c>
      <c r="C30" s="55" t="s">
        <v>61</v>
      </c>
      <c r="D30" s="231" t="s">
        <v>76</v>
      </c>
      <c r="E30" s="56" t="s">
        <v>77</v>
      </c>
      <c r="F30" s="221"/>
      <c r="G30" s="222"/>
    </row>
    <row r="31" spans="1:8" ht="26.25" customHeight="1" thickBot="1">
      <c r="B31" s="272"/>
      <c r="C31" s="57" t="s">
        <v>78</v>
      </c>
      <c r="D31" s="58" t="s">
        <v>79</v>
      </c>
      <c r="E31" s="59" t="s">
        <v>80</v>
      </c>
      <c r="F31" s="223"/>
      <c r="G31" s="222"/>
    </row>
    <row r="32" spans="1:8" s="206" customFormat="1" ht="15.75" customHeight="1"/>
    <row r="33" s="206" customFormat="1" ht="15.75" customHeight="1"/>
    <row r="34" s="206" customFormat="1" ht="15.75" customHeight="1"/>
    <row r="35" s="206" customFormat="1" ht="15.75" customHeight="1"/>
    <row r="36" s="206" customFormat="1" ht="15.75" customHeight="1"/>
    <row r="37" s="206" customFormat="1" ht="15.75" customHeight="1"/>
    <row r="38" s="206" customFormat="1" ht="15.75" customHeight="1"/>
    <row r="39" s="206" customFormat="1" ht="15.75" customHeight="1"/>
    <row r="40" s="206" customFormat="1" ht="15.75" customHeight="1"/>
    <row r="41" s="206" customFormat="1" ht="15.75" customHeight="1"/>
    <row r="42" s="206" customFormat="1" ht="15.75" customHeight="1"/>
    <row r="43" s="206" customFormat="1" ht="15.75" customHeight="1"/>
    <row r="44" s="206" customFormat="1" ht="15.75" customHeight="1"/>
    <row r="45" s="206" customFormat="1" ht="15.75" customHeight="1"/>
    <row r="46" s="206" customFormat="1" ht="15.75" customHeight="1"/>
    <row r="47" s="206" customFormat="1" ht="15.75" customHeight="1"/>
    <row r="48" s="206" customFormat="1" ht="15.75" customHeight="1"/>
    <row r="49" s="206" customFormat="1" ht="15.75" customHeight="1"/>
    <row r="50" s="206" customFormat="1" ht="15.75" customHeight="1"/>
    <row r="51" s="206" customFormat="1" ht="15.75" customHeight="1"/>
    <row r="52" s="206" customFormat="1" ht="15.75" customHeight="1"/>
    <row r="53" s="206" customFormat="1" ht="15.75" customHeight="1"/>
    <row r="54" s="206" customFormat="1" ht="15.75" customHeight="1"/>
    <row r="55" s="206" customFormat="1" ht="15.75" customHeight="1"/>
    <row r="56" s="206" customFormat="1" ht="15.75" customHeight="1"/>
    <row r="57" s="206" customFormat="1" ht="15.75" customHeight="1"/>
    <row r="58" s="206" customFormat="1" ht="15.75" customHeight="1"/>
    <row r="59" s="206" customFormat="1" ht="15.75" customHeight="1"/>
    <row r="60" s="206" customFormat="1" ht="15.75" customHeight="1"/>
    <row r="61" s="206" customFormat="1" ht="15.75" customHeight="1"/>
    <row r="62" s="206" customFormat="1" ht="15.75" customHeight="1"/>
    <row r="63" s="206" customFormat="1" ht="15.75" customHeight="1"/>
    <row r="64" s="206" customFormat="1" ht="15.75" customHeight="1"/>
    <row r="65" s="206" customFormat="1" ht="15.75" customHeight="1"/>
    <row r="66" s="206" customFormat="1" ht="15.75" customHeight="1"/>
    <row r="67" s="206" customFormat="1"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mergeCells count="16">
    <mergeCell ref="B1:G1"/>
    <mergeCell ref="C9:F9"/>
    <mergeCell ref="B26:B27"/>
    <mergeCell ref="B28:B29"/>
    <mergeCell ref="B30:B31"/>
    <mergeCell ref="B2:G2"/>
    <mergeCell ref="B10:B11"/>
    <mergeCell ref="B21:B22"/>
    <mergeCell ref="B12:B16"/>
    <mergeCell ref="C16:E16"/>
    <mergeCell ref="B17:B20"/>
    <mergeCell ref="C20:E20"/>
    <mergeCell ref="B5:B6"/>
    <mergeCell ref="C4:D4"/>
    <mergeCell ref="C5:D5"/>
    <mergeCell ref="C7:D7"/>
  </mergeCells>
  <dataValidations count="3">
    <dataValidation type="list" allowBlank="1" showInputMessage="1" showErrorMessage="1" sqref="C23" xr:uid="{00000000-0002-0000-0100-000000000000}">
      <formula1>"Norte, Sur, Leste, Oeste, Nordés, Noroeste, Sueste, Suroeste"</formula1>
    </dataValidation>
    <dataValidation type="list" allowBlank="1" showInputMessage="1" showErrorMessage="1" sqref="C7" xr:uid="{00000000-0002-0000-0100-000001000000}">
      <formula1>"Interior, Costa"</formula1>
    </dataValidation>
    <dataValidation type="list" allowBlank="1" showInputMessage="1" showErrorMessage="1" sqref="C5" xr:uid="{00000000-0002-0000-0100-000002000000}">
      <formula1>"A Coruña, Lugo, Ourense, Pontevedra, Outra (especificar)"</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F9D58"/>
    <outlinePr summaryBelow="0" summaryRight="0"/>
  </sheetPr>
  <dimension ref="A1:AU964"/>
  <sheetViews>
    <sheetView zoomScale="70" zoomScaleNormal="70" workbookViewId="0">
      <pane ySplit="4" topLeftCell="A5" activePane="bottomLeft" state="frozen"/>
      <selection pane="bottomLeft" activeCell="F15" sqref="F15"/>
    </sheetView>
  </sheetViews>
  <sheetFormatPr defaultColWidth="14.42578125" defaultRowHeight="15" customHeight="1"/>
  <cols>
    <col min="1" max="1" width="18.42578125" style="25" customWidth="1"/>
    <col min="2" max="2" width="6.5703125" style="25" bestFit="1" customWidth="1"/>
    <col min="3" max="3" width="10.7109375" style="25" bestFit="1" customWidth="1"/>
    <col min="4" max="4" width="16.42578125" style="25" bestFit="1" customWidth="1"/>
    <col min="5" max="5" width="13.42578125" style="25" bestFit="1" customWidth="1"/>
    <col min="6" max="6" width="13" style="25" bestFit="1" customWidth="1"/>
    <col min="7" max="7" width="6.5703125" style="25" bestFit="1" customWidth="1"/>
    <col min="8" max="8" width="10.7109375" style="25" bestFit="1" customWidth="1"/>
    <col min="9" max="9" width="16.42578125" style="25" bestFit="1" customWidth="1"/>
    <col min="10" max="10" width="13.42578125" style="25" bestFit="1" customWidth="1"/>
    <col min="11" max="11" width="13.140625" style="25" bestFit="1" customWidth="1"/>
    <col min="12" max="12" width="7.42578125" style="25" bestFit="1" customWidth="1"/>
    <col min="13" max="13" width="10.7109375" style="25" bestFit="1" customWidth="1"/>
    <col min="14" max="14" width="16.42578125" style="25" bestFit="1" customWidth="1"/>
    <col min="15" max="15" width="13.42578125" style="25" bestFit="1" customWidth="1"/>
    <col min="16" max="16" width="13.140625" style="25" bestFit="1" customWidth="1"/>
    <col min="17" max="17" width="7.42578125" style="25" bestFit="1" customWidth="1"/>
    <col min="18" max="18" width="10.7109375" style="25" bestFit="1" customWidth="1"/>
    <col min="19" max="19" width="16.42578125" style="25" bestFit="1" customWidth="1"/>
    <col min="20" max="20" width="13.42578125" style="25" bestFit="1" customWidth="1"/>
    <col min="21" max="21" width="13.140625" style="25" bestFit="1" customWidth="1"/>
    <col min="22" max="22" width="7.42578125" style="25" customWidth="1"/>
    <col min="23" max="23" width="10.7109375" style="25" bestFit="1" customWidth="1"/>
    <col min="24" max="24" width="16.42578125" style="25" bestFit="1" customWidth="1"/>
    <col min="25" max="25" width="13.42578125" style="25" bestFit="1" customWidth="1"/>
    <col min="26" max="26" width="13.140625" style="25" bestFit="1" customWidth="1"/>
    <col min="27" max="47" width="14.42578125" style="206"/>
    <col min="48" max="16384" width="14.42578125" style="25"/>
  </cols>
  <sheetData>
    <row r="1" spans="1:26" ht="21.75" customHeight="1">
      <c r="A1" s="299" t="s">
        <v>81</v>
      </c>
      <c r="B1" s="300"/>
      <c r="C1" s="300"/>
      <c r="D1" s="300"/>
      <c r="E1" s="300"/>
      <c r="F1" s="300"/>
      <c r="G1" s="300"/>
      <c r="H1" s="300"/>
      <c r="I1" s="300"/>
      <c r="J1" s="300"/>
      <c r="K1" s="300"/>
      <c r="L1" s="300"/>
      <c r="M1" s="300"/>
      <c r="N1" s="300"/>
      <c r="O1" s="300"/>
      <c r="P1" s="300"/>
      <c r="Q1" s="300"/>
      <c r="R1" s="300"/>
      <c r="S1" s="300"/>
      <c r="T1" s="300"/>
      <c r="U1" s="300"/>
      <c r="V1" s="300"/>
      <c r="W1" s="300"/>
      <c r="X1" s="300"/>
      <c r="Y1" s="300"/>
      <c r="Z1" s="301"/>
    </row>
    <row r="2" spans="1:26" ht="29.25" customHeight="1">
      <c r="A2" s="302" t="s">
        <v>82</v>
      </c>
      <c r="B2" s="302"/>
      <c r="C2" s="302"/>
      <c r="D2" s="302"/>
      <c r="E2" s="302"/>
      <c r="F2" s="302"/>
      <c r="G2" s="302"/>
      <c r="H2" s="302"/>
      <c r="I2" s="302"/>
      <c r="J2" s="302"/>
      <c r="K2" s="302"/>
      <c r="L2" s="302"/>
      <c r="M2" s="302"/>
      <c r="N2" s="302"/>
      <c r="O2" s="302"/>
      <c r="P2" s="302"/>
      <c r="Q2" s="302"/>
      <c r="R2" s="302"/>
      <c r="S2" s="302"/>
      <c r="T2" s="302"/>
      <c r="U2" s="302"/>
      <c r="V2" s="302"/>
      <c r="W2" s="302"/>
      <c r="X2" s="302"/>
      <c r="Y2" s="302"/>
      <c r="Z2" s="302"/>
    </row>
    <row r="3" spans="1:26" ht="13.5" customHeight="1">
      <c r="A3" s="292" t="s">
        <v>83</v>
      </c>
      <c r="B3" s="292"/>
      <c r="C3" s="292"/>
      <c r="D3" s="292"/>
      <c r="E3" s="292" t="s">
        <v>84</v>
      </c>
      <c r="F3" s="292"/>
      <c r="G3" s="292"/>
      <c r="H3" s="292"/>
      <c r="I3" s="292"/>
      <c r="J3" s="292" t="s">
        <v>85</v>
      </c>
      <c r="K3" s="292"/>
      <c r="L3" s="292"/>
      <c r="M3" s="292"/>
      <c r="N3" s="294" t="s">
        <v>86</v>
      </c>
      <c r="O3" s="294"/>
      <c r="P3" s="294"/>
      <c r="Q3" s="294"/>
      <c r="R3" s="294" t="s">
        <v>87</v>
      </c>
      <c r="S3" s="294"/>
      <c r="T3" s="294"/>
      <c r="U3" s="294"/>
      <c r="V3" s="294" t="s">
        <v>88</v>
      </c>
      <c r="W3" s="294"/>
      <c r="X3" s="294"/>
      <c r="Y3" s="294"/>
      <c r="Z3" s="294"/>
    </row>
    <row r="4" spans="1:26" ht="13.5" thickBot="1">
      <c r="A4" s="293" t="s">
        <v>18</v>
      </c>
      <c r="B4" s="293"/>
      <c r="C4" s="293"/>
      <c r="D4" s="293"/>
      <c r="E4" s="298" t="s">
        <v>20</v>
      </c>
      <c r="F4" s="298"/>
      <c r="G4" s="298"/>
      <c r="H4" s="298"/>
      <c r="I4" s="298"/>
      <c r="J4" s="293" t="s">
        <v>21</v>
      </c>
      <c r="K4" s="293"/>
      <c r="L4" s="293"/>
      <c r="M4" s="293"/>
      <c r="N4" s="293" t="s">
        <v>22</v>
      </c>
      <c r="O4" s="293"/>
      <c r="P4" s="293"/>
      <c r="Q4" s="293"/>
      <c r="R4" s="293" t="s">
        <v>23</v>
      </c>
      <c r="S4" s="293"/>
      <c r="T4" s="293"/>
      <c r="U4" s="293"/>
      <c r="V4" s="293" t="s">
        <v>24</v>
      </c>
      <c r="W4" s="293"/>
      <c r="X4" s="293"/>
      <c r="Y4" s="293"/>
      <c r="Z4" s="293"/>
    </row>
    <row r="5" spans="1:26" s="206" customFormat="1" ht="15.75" customHeight="1">
      <c r="A5" s="215"/>
      <c r="B5" s="215"/>
      <c r="C5" s="215"/>
      <c r="D5" s="215"/>
      <c r="E5" s="215"/>
      <c r="F5" s="215"/>
      <c r="G5" s="215"/>
      <c r="H5" s="215"/>
      <c r="I5" s="215"/>
      <c r="J5" s="215"/>
      <c r="K5" s="215"/>
      <c r="L5" s="215"/>
      <c r="M5" s="215"/>
      <c r="N5" s="215"/>
      <c r="O5" s="215"/>
      <c r="P5" s="215"/>
      <c r="Q5" s="215"/>
      <c r="R5" s="215"/>
      <c r="S5" s="215"/>
      <c r="T5" s="215"/>
      <c r="U5" s="215"/>
      <c r="V5" s="215"/>
      <c r="W5" s="215"/>
      <c r="X5" s="215"/>
      <c r="Y5" s="215"/>
      <c r="Z5" s="215"/>
    </row>
    <row r="6" spans="1:26" ht="18" customHeight="1">
      <c r="A6" s="14" t="s">
        <v>89</v>
      </c>
      <c r="B6" s="312">
        <v>44291</v>
      </c>
      <c r="C6" s="313"/>
      <c r="D6" s="313"/>
      <c r="E6" s="313"/>
      <c r="F6" s="216"/>
      <c r="G6" s="27"/>
      <c r="H6" s="27"/>
      <c r="I6" s="27"/>
      <c r="J6" s="27"/>
      <c r="K6" s="27"/>
      <c r="L6" s="27"/>
      <c r="M6" s="27"/>
      <c r="N6" s="27"/>
      <c r="O6" s="290" t="s">
        <v>90</v>
      </c>
      <c r="P6" s="290"/>
      <c r="Q6" s="290"/>
      <c r="R6" s="290"/>
      <c r="S6" s="290"/>
      <c r="T6" s="290"/>
      <c r="U6" s="290"/>
      <c r="V6" s="290"/>
      <c r="W6" s="290"/>
      <c r="X6" s="290"/>
      <c r="Y6" s="290"/>
      <c r="Z6" s="291"/>
    </row>
    <row r="7" spans="1:26" ht="15.75" customHeight="1">
      <c r="A7" s="28"/>
      <c r="B7" s="29">
        <f>B6</f>
        <v>44291</v>
      </c>
      <c r="C7" s="317" t="s">
        <v>91</v>
      </c>
      <c r="D7" s="318"/>
      <c r="E7" s="318"/>
      <c r="F7" s="319"/>
      <c r="G7" s="30">
        <f>B6+1</f>
        <v>44292</v>
      </c>
      <c r="H7" s="305" t="s">
        <v>92</v>
      </c>
      <c r="I7" s="305"/>
      <c r="J7" s="305"/>
      <c r="K7" s="306"/>
      <c r="L7" s="30">
        <f>B6+2</f>
        <v>44293</v>
      </c>
      <c r="M7" s="305" t="s">
        <v>93</v>
      </c>
      <c r="N7" s="305"/>
      <c r="O7" s="305"/>
      <c r="P7" s="306"/>
      <c r="Q7" s="30">
        <f>B6+3</f>
        <v>44294</v>
      </c>
      <c r="R7" s="305" t="s">
        <v>94</v>
      </c>
      <c r="S7" s="305"/>
      <c r="T7" s="305"/>
      <c r="U7" s="306"/>
      <c r="V7" s="30">
        <f>B6+4</f>
        <v>44295</v>
      </c>
      <c r="W7" s="307" t="s">
        <v>95</v>
      </c>
      <c r="X7" s="308"/>
      <c r="Y7" s="308"/>
      <c r="Z7" s="309"/>
    </row>
    <row r="8" spans="1:26" ht="22.5">
      <c r="A8" s="202" t="s">
        <v>96</v>
      </c>
      <c r="B8" s="295">
        <v>418</v>
      </c>
      <c r="C8" s="320"/>
      <c r="D8" s="320"/>
      <c r="E8" s="320"/>
      <c r="F8" s="321"/>
      <c r="G8" s="295"/>
      <c r="H8" s="296"/>
      <c r="I8" s="296"/>
      <c r="J8" s="296"/>
      <c r="K8" s="297"/>
      <c r="L8" s="295"/>
      <c r="M8" s="296"/>
      <c r="N8" s="296"/>
      <c r="O8" s="296"/>
      <c r="P8" s="297"/>
      <c r="Q8" s="295"/>
      <c r="R8" s="296"/>
      <c r="S8" s="296"/>
      <c r="T8" s="296"/>
      <c r="U8" s="297"/>
      <c r="V8" s="295"/>
      <c r="W8" s="296"/>
      <c r="X8" s="296"/>
      <c r="Y8" s="296"/>
      <c r="Z8" s="297"/>
    </row>
    <row r="9" spans="1:26" ht="15.75" customHeight="1">
      <c r="A9" s="31"/>
      <c r="B9" s="199" t="s">
        <v>97</v>
      </c>
      <c r="C9" s="200" t="s">
        <v>98</v>
      </c>
      <c r="D9" s="200" t="s">
        <v>99</v>
      </c>
      <c r="E9" s="200" t="s">
        <v>100</v>
      </c>
      <c r="F9" s="201" t="s">
        <v>101</v>
      </c>
      <c r="G9" s="199" t="s">
        <v>97</v>
      </c>
      <c r="H9" s="200" t="s">
        <v>98</v>
      </c>
      <c r="I9" s="200" t="s">
        <v>99</v>
      </c>
      <c r="J9" s="200" t="s">
        <v>100</v>
      </c>
      <c r="K9" s="201" t="s">
        <v>101</v>
      </c>
      <c r="L9" s="199" t="s">
        <v>97</v>
      </c>
      <c r="M9" s="200" t="s">
        <v>98</v>
      </c>
      <c r="N9" s="200" t="s">
        <v>99</v>
      </c>
      <c r="O9" s="200" t="s">
        <v>100</v>
      </c>
      <c r="P9" s="201" t="s">
        <v>101</v>
      </c>
      <c r="Q9" s="199" t="s">
        <v>97</v>
      </c>
      <c r="R9" s="200" t="s">
        <v>98</v>
      </c>
      <c r="S9" s="200" t="s">
        <v>99</v>
      </c>
      <c r="T9" s="200" t="s">
        <v>100</v>
      </c>
      <c r="U9" s="201" t="s">
        <v>101</v>
      </c>
      <c r="V9" s="199" t="s">
        <v>97</v>
      </c>
      <c r="W9" s="200" t="s">
        <v>98</v>
      </c>
      <c r="X9" s="200" t="s">
        <v>99</v>
      </c>
      <c r="Y9" s="200" t="s">
        <v>100</v>
      </c>
      <c r="Z9" s="201" t="s">
        <v>101</v>
      </c>
    </row>
    <row r="10" spans="1:26" ht="15.75" customHeight="1">
      <c r="A10" s="7">
        <v>0.34375</v>
      </c>
      <c r="B10" s="32"/>
      <c r="C10" s="140"/>
      <c r="D10" s="140"/>
      <c r="E10" s="140"/>
      <c r="F10" s="141"/>
      <c r="G10" s="5"/>
      <c r="H10" s="152"/>
      <c r="I10" s="152"/>
      <c r="J10" s="152"/>
      <c r="K10" s="153"/>
      <c r="L10" s="5"/>
      <c r="M10" s="140"/>
      <c r="N10" s="140"/>
      <c r="O10" s="140"/>
      <c r="P10" s="141"/>
      <c r="Q10" s="5"/>
      <c r="R10" s="140"/>
      <c r="S10" s="140"/>
      <c r="T10" s="140"/>
      <c r="U10" s="141"/>
      <c r="V10" s="6"/>
      <c r="W10" s="158"/>
      <c r="X10" s="158"/>
      <c r="Y10" s="158"/>
      <c r="Z10" s="159"/>
    </row>
    <row r="11" spans="1:26" ht="15.75" customHeight="1">
      <c r="A11" s="8">
        <v>0.3576388888888889</v>
      </c>
      <c r="B11" s="32">
        <v>1</v>
      </c>
      <c r="C11" s="142">
        <v>800</v>
      </c>
      <c r="D11" s="142">
        <v>14</v>
      </c>
      <c r="E11" s="142">
        <v>81</v>
      </c>
      <c r="F11" s="143"/>
      <c r="G11" s="33"/>
      <c r="H11" s="140"/>
      <c r="I11" s="140"/>
      <c r="J11" s="140"/>
      <c r="K11" s="141"/>
      <c r="L11" s="33"/>
      <c r="M11" s="140"/>
      <c r="N11" s="140"/>
      <c r="O11" s="140"/>
      <c r="P11" s="141"/>
      <c r="Q11" s="33"/>
      <c r="R11" s="140"/>
      <c r="S11" s="140"/>
      <c r="T11" s="140"/>
      <c r="U11" s="141"/>
      <c r="V11" s="34"/>
      <c r="W11" s="160"/>
      <c r="X11" s="160"/>
      <c r="Y11" s="160"/>
      <c r="Z11" s="161"/>
    </row>
    <row r="12" spans="1:26" ht="15.75" customHeight="1">
      <c r="A12" s="7">
        <v>0.37152777777777779</v>
      </c>
      <c r="B12" s="5">
        <v>6</v>
      </c>
      <c r="C12" s="142">
        <v>1000</v>
      </c>
      <c r="D12" s="142">
        <v>20</v>
      </c>
      <c r="E12" s="142">
        <v>25</v>
      </c>
      <c r="F12" s="143"/>
      <c r="G12" s="5"/>
      <c r="H12" s="140"/>
      <c r="I12" s="140"/>
      <c r="J12" s="140"/>
      <c r="K12" s="141"/>
      <c r="L12" s="5"/>
      <c r="M12" s="140"/>
      <c r="N12" s="140"/>
      <c r="O12" s="140"/>
      <c r="P12" s="141"/>
      <c r="Q12" s="5"/>
      <c r="R12" s="140"/>
      <c r="S12" s="140"/>
      <c r="T12" s="140"/>
      <c r="U12" s="141"/>
      <c r="V12" s="6"/>
      <c r="W12" s="160"/>
      <c r="X12" s="160"/>
      <c r="Y12" s="160"/>
      <c r="Z12" s="161"/>
    </row>
    <row r="13" spans="1:26" ht="15.75" customHeight="1">
      <c r="A13" s="8">
        <v>0.375</v>
      </c>
      <c r="B13" s="32">
        <v>2</v>
      </c>
      <c r="C13" s="142">
        <v>640</v>
      </c>
      <c r="D13" s="142">
        <v>17</v>
      </c>
      <c r="E13" s="142">
        <v>40</v>
      </c>
      <c r="F13" s="143"/>
      <c r="G13" s="33"/>
      <c r="H13" s="140"/>
      <c r="I13" s="140"/>
      <c r="J13" s="140"/>
      <c r="K13" s="141"/>
      <c r="L13" s="33"/>
      <c r="M13" s="140"/>
      <c r="N13" s="140"/>
      <c r="O13" s="140"/>
      <c r="P13" s="141"/>
      <c r="Q13" s="33"/>
      <c r="R13" s="140"/>
      <c r="S13" s="140"/>
      <c r="T13" s="140"/>
      <c r="U13" s="141"/>
      <c r="V13" s="34"/>
      <c r="W13" s="160"/>
      <c r="X13" s="160"/>
      <c r="Y13" s="160"/>
      <c r="Z13" s="161"/>
    </row>
    <row r="14" spans="1:26" ht="15.75" customHeight="1">
      <c r="A14" s="9">
        <v>0.3888888888888889</v>
      </c>
      <c r="B14" s="5">
        <v>2</v>
      </c>
      <c r="C14" s="142">
        <v>888</v>
      </c>
      <c r="D14" s="142">
        <v>20</v>
      </c>
      <c r="E14" s="142">
        <v>40</v>
      </c>
      <c r="F14" s="143"/>
      <c r="G14" s="5"/>
      <c r="H14" s="140"/>
      <c r="I14" s="140"/>
      <c r="J14" s="140"/>
      <c r="K14" s="141"/>
      <c r="L14" s="5"/>
      <c r="M14" s="140"/>
      <c r="N14" s="140"/>
      <c r="O14" s="140"/>
      <c r="P14" s="141"/>
      <c r="Q14" s="5"/>
      <c r="R14" s="140"/>
      <c r="S14" s="140"/>
      <c r="T14" s="140"/>
      <c r="U14" s="141"/>
      <c r="V14" s="6"/>
      <c r="W14" s="160"/>
      <c r="X14" s="160"/>
      <c r="Y14" s="160"/>
      <c r="Z14" s="161"/>
    </row>
    <row r="15" spans="1:26" ht="15.75" customHeight="1">
      <c r="A15" s="8">
        <v>0.3923611111111111</v>
      </c>
      <c r="B15" s="32">
        <v>1</v>
      </c>
      <c r="C15" s="140"/>
      <c r="D15" s="140">
        <v>20</v>
      </c>
      <c r="E15" s="140"/>
      <c r="F15" s="141"/>
      <c r="G15" s="33"/>
      <c r="H15" s="140"/>
      <c r="I15" s="140"/>
      <c r="J15" s="140"/>
      <c r="K15" s="141"/>
      <c r="L15" s="33"/>
      <c r="M15" s="140"/>
      <c r="N15" s="140"/>
      <c r="O15" s="140"/>
      <c r="P15" s="141"/>
      <c r="Q15" s="33"/>
      <c r="R15" s="140"/>
      <c r="S15" s="140"/>
      <c r="T15" s="140"/>
      <c r="U15" s="141"/>
      <c r="V15" s="34"/>
      <c r="W15" s="160"/>
      <c r="X15" s="160"/>
      <c r="Y15" s="160"/>
      <c r="Z15" s="161"/>
    </row>
    <row r="16" spans="1:26" ht="15.75" customHeight="1">
      <c r="A16" s="7">
        <v>0.40625</v>
      </c>
      <c r="B16" s="5"/>
      <c r="C16" s="140"/>
      <c r="D16" s="140"/>
      <c r="E16" s="140"/>
      <c r="F16" s="141"/>
      <c r="G16" s="5"/>
      <c r="H16" s="140"/>
      <c r="I16" s="140"/>
      <c r="J16" s="140"/>
      <c r="K16" s="141"/>
      <c r="L16" s="5"/>
      <c r="M16" s="140"/>
      <c r="N16" s="140"/>
      <c r="O16" s="140"/>
      <c r="P16" s="141"/>
      <c r="Q16" s="5"/>
      <c r="R16" s="140"/>
      <c r="S16" s="140"/>
      <c r="T16" s="140"/>
      <c r="U16" s="141"/>
      <c r="V16" s="6"/>
      <c r="W16" s="158"/>
      <c r="X16" s="158"/>
      <c r="Y16" s="158"/>
      <c r="Z16" s="159"/>
    </row>
    <row r="17" spans="1:26" ht="15.75" customHeight="1">
      <c r="A17" s="35">
        <v>0.40972222222222221</v>
      </c>
      <c r="B17" s="32"/>
      <c r="C17" s="140"/>
      <c r="D17" s="140"/>
      <c r="E17" s="140"/>
      <c r="F17" s="141"/>
      <c r="G17" s="33"/>
      <c r="H17" s="140"/>
      <c r="I17" s="140"/>
      <c r="J17" s="140"/>
      <c r="K17" s="141"/>
      <c r="L17" s="33"/>
      <c r="M17" s="140"/>
      <c r="N17" s="140"/>
      <c r="O17" s="140"/>
      <c r="P17" s="141"/>
      <c r="Q17" s="33"/>
      <c r="R17" s="140"/>
      <c r="S17" s="140"/>
      <c r="T17" s="140"/>
      <c r="U17" s="141"/>
      <c r="V17" s="34"/>
      <c r="W17" s="160"/>
      <c r="X17" s="160"/>
      <c r="Y17" s="160"/>
      <c r="Z17" s="161"/>
    </row>
    <row r="18" spans="1:26" ht="15.75" customHeight="1">
      <c r="A18" s="10" t="s">
        <v>102</v>
      </c>
      <c r="B18" s="5"/>
      <c r="C18" s="144" t="s">
        <v>103</v>
      </c>
      <c r="D18" s="144" t="s">
        <v>103</v>
      </c>
      <c r="E18" s="144" t="s">
        <v>103</v>
      </c>
      <c r="F18" s="145" t="s">
        <v>103</v>
      </c>
      <c r="G18" s="5"/>
      <c r="H18" s="144" t="s">
        <v>103</v>
      </c>
      <c r="I18" s="144" t="s">
        <v>103</v>
      </c>
      <c r="J18" s="144" t="s">
        <v>103</v>
      </c>
      <c r="K18" s="145" t="s">
        <v>103</v>
      </c>
      <c r="L18" s="5"/>
      <c r="M18" s="144" t="s">
        <v>103</v>
      </c>
      <c r="N18" s="144" t="s">
        <v>103</v>
      </c>
      <c r="O18" s="144" t="s">
        <v>103</v>
      </c>
      <c r="P18" s="145" t="s">
        <v>103</v>
      </c>
      <c r="Q18" s="5"/>
      <c r="R18" s="144" t="s">
        <v>103</v>
      </c>
      <c r="S18" s="144" t="s">
        <v>103</v>
      </c>
      <c r="T18" s="144" t="s">
        <v>103</v>
      </c>
      <c r="U18" s="145" t="s">
        <v>103</v>
      </c>
      <c r="V18" s="6"/>
      <c r="W18" s="162" t="s">
        <v>103</v>
      </c>
      <c r="X18" s="162" t="s">
        <v>103</v>
      </c>
      <c r="Y18" s="162" t="s">
        <v>103</v>
      </c>
      <c r="Z18" s="163" t="s">
        <v>103</v>
      </c>
    </row>
    <row r="19" spans="1:26" ht="15.75" customHeight="1">
      <c r="A19" s="8">
        <v>0.44097222222222221</v>
      </c>
      <c r="B19" s="32"/>
      <c r="C19" s="146"/>
      <c r="D19" s="146"/>
      <c r="E19" s="146"/>
      <c r="F19" s="147"/>
      <c r="G19" s="33"/>
      <c r="H19" s="142"/>
      <c r="I19" s="142"/>
      <c r="J19" s="142"/>
      <c r="K19" s="143"/>
      <c r="L19" s="33"/>
      <c r="M19" s="140"/>
      <c r="N19" s="140"/>
      <c r="O19" s="140"/>
      <c r="P19" s="141"/>
      <c r="Q19" s="33"/>
      <c r="R19" s="140"/>
      <c r="S19" s="140"/>
      <c r="T19" s="140"/>
      <c r="U19" s="141"/>
      <c r="V19" s="34"/>
      <c r="W19" s="160"/>
      <c r="X19" s="160"/>
      <c r="Y19" s="160"/>
      <c r="Z19" s="161"/>
    </row>
    <row r="20" spans="1:26" ht="15.75" customHeight="1">
      <c r="A20" s="7">
        <v>0.4548611111111111</v>
      </c>
      <c r="B20" s="5"/>
      <c r="C20" s="140"/>
      <c r="D20" s="140"/>
      <c r="E20" s="140"/>
      <c r="F20" s="141"/>
      <c r="G20" s="5"/>
      <c r="H20" s="142"/>
      <c r="I20" s="142"/>
      <c r="J20" s="142"/>
      <c r="K20" s="143"/>
      <c r="L20" s="5"/>
      <c r="M20" s="140"/>
      <c r="N20" s="140"/>
      <c r="O20" s="140"/>
      <c r="P20" s="141"/>
      <c r="Q20" s="5"/>
      <c r="R20" s="140"/>
      <c r="S20" s="140"/>
      <c r="T20" s="140"/>
      <c r="U20" s="141"/>
      <c r="V20" s="6"/>
      <c r="W20" s="160"/>
      <c r="X20" s="160"/>
      <c r="Y20" s="160"/>
      <c r="Z20" s="161"/>
    </row>
    <row r="21" spans="1:26" ht="15.75" customHeight="1">
      <c r="A21" s="8">
        <v>0.45833333333333331</v>
      </c>
      <c r="B21" s="32"/>
      <c r="C21" s="140"/>
      <c r="D21" s="140"/>
      <c r="E21" s="140"/>
      <c r="F21" s="141"/>
      <c r="G21" s="33"/>
      <c r="H21" s="142"/>
      <c r="I21" s="142"/>
      <c r="J21" s="142"/>
      <c r="K21" s="143"/>
      <c r="L21" s="33"/>
      <c r="M21" s="140"/>
      <c r="N21" s="140"/>
      <c r="O21" s="140"/>
      <c r="P21" s="141"/>
      <c r="Q21" s="33"/>
      <c r="R21" s="140"/>
      <c r="S21" s="140"/>
      <c r="T21" s="140"/>
      <c r="U21" s="141"/>
      <c r="V21" s="34"/>
      <c r="W21" s="160"/>
      <c r="X21" s="160"/>
      <c r="Y21" s="160"/>
      <c r="Z21" s="161"/>
    </row>
    <row r="22" spans="1:26" ht="15.75" customHeight="1">
      <c r="A22" s="9">
        <v>0.47222222222222221</v>
      </c>
      <c r="B22" s="5"/>
      <c r="C22" s="140"/>
      <c r="D22" s="140"/>
      <c r="E22" s="140"/>
      <c r="F22" s="141"/>
      <c r="G22" s="5"/>
      <c r="H22" s="142"/>
      <c r="I22" s="142"/>
      <c r="J22" s="142"/>
      <c r="K22" s="143"/>
      <c r="L22" s="5"/>
      <c r="M22" s="140"/>
      <c r="N22" s="140"/>
      <c r="O22" s="140"/>
      <c r="P22" s="141"/>
      <c r="Q22" s="5"/>
      <c r="R22" s="140"/>
      <c r="S22" s="140"/>
      <c r="T22" s="140"/>
      <c r="U22" s="141"/>
      <c r="V22" s="6"/>
      <c r="W22" s="160"/>
      <c r="X22" s="160"/>
      <c r="Y22" s="160"/>
      <c r="Z22" s="161"/>
    </row>
    <row r="23" spans="1:26" ht="15.75" customHeight="1">
      <c r="A23" s="8">
        <v>0.47569444444444442</v>
      </c>
      <c r="B23" s="32"/>
      <c r="C23" s="140"/>
      <c r="D23" s="140"/>
      <c r="E23" s="140"/>
      <c r="F23" s="141"/>
      <c r="G23" s="33"/>
      <c r="H23" s="140"/>
      <c r="I23" s="140"/>
      <c r="J23" s="140"/>
      <c r="K23" s="141"/>
      <c r="L23" s="33"/>
      <c r="M23" s="140"/>
      <c r="N23" s="140"/>
      <c r="O23" s="140"/>
      <c r="P23" s="141"/>
      <c r="Q23" s="33"/>
      <c r="R23" s="140"/>
      <c r="S23" s="140"/>
      <c r="T23" s="140"/>
      <c r="U23" s="141"/>
      <c r="V23" s="34"/>
      <c r="W23" s="160"/>
      <c r="X23" s="160"/>
      <c r="Y23" s="160"/>
      <c r="Z23" s="161"/>
    </row>
    <row r="24" spans="1:26" ht="15.75" customHeight="1">
      <c r="A24" s="7">
        <v>0.48958333333333331</v>
      </c>
      <c r="B24" s="5"/>
      <c r="C24" s="140"/>
      <c r="D24" s="140"/>
      <c r="E24" s="140"/>
      <c r="F24" s="141"/>
      <c r="G24" s="5"/>
      <c r="H24" s="140"/>
      <c r="I24" s="140"/>
      <c r="J24" s="140"/>
      <c r="K24" s="141"/>
      <c r="L24" s="5"/>
      <c r="M24" s="140"/>
      <c r="N24" s="140"/>
      <c r="O24" s="140"/>
      <c r="P24" s="141"/>
      <c r="Q24" s="5"/>
      <c r="R24" s="140"/>
      <c r="S24" s="140"/>
      <c r="T24" s="140"/>
      <c r="U24" s="141"/>
      <c r="V24" s="6"/>
      <c r="W24" s="158"/>
      <c r="X24" s="158"/>
      <c r="Y24" s="158"/>
      <c r="Z24" s="159"/>
    </row>
    <row r="25" spans="1:26" ht="15.75" customHeight="1">
      <c r="A25" s="8">
        <v>0.49305555555555558</v>
      </c>
      <c r="B25" s="32"/>
      <c r="C25" s="140"/>
      <c r="D25" s="140"/>
      <c r="E25" s="140"/>
      <c r="F25" s="141"/>
      <c r="G25" s="33"/>
      <c r="H25" s="140"/>
      <c r="I25" s="140"/>
      <c r="J25" s="140"/>
      <c r="K25" s="141"/>
      <c r="L25" s="33"/>
      <c r="M25" s="140"/>
      <c r="N25" s="140"/>
      <c r="O25" s="140"/>
      <c r="P25" s="141"/>
      <c r="Q25" s="33"/>
      <c r="R25" s="140"/>
      <c r="S25" s="140"/>
      <c r="T25" s="140"/>
      <c r="U25" s="141"/>
      <c r="V25" s="34"/>
      <c r="W25" s="160"/>
      <c r="X25" s="160"/>
      <c r="Y25" s="160"/>
      <c r="Z25" s="161"/>
    </row>
    <row r="26" spans="1:26" ht="15.75" customHeight="1">
      <c r="A26" s="10" t="s">
        <v>104</v>
      </c>
      <c r="B26" s="5"/>
      <c r="C26" s="144" t="s">
        <v>103</v>
      </c>
      <c r="D26" s="144" t="s">
        <v>103</v>
      </c>
      <c r="E26" s="144" t="s">
        <v>103</v>
      </c>
      <c r="F26" s="145" t="s">
        <v>103</v>
      </c>
      <c r="G26" s="5"/>
      <c r="H26" s="144" t="s">
        <v>103</v>
      </c>
      <c r="I26" s="144" t="s">
        <v>103</v>
      </c>
      <c r="J26" s="144" t="s">
        <v>103</v>
      </c>
      <c r="K26" s="145" t="s">
        <v>103</v>
      </c>
      <c r="L26" s="5"/>
      <c r="M26" s="144" t="s">
        <v>103</v>
      </c>
      <c r="N26" s="144" t="s">
        <v>103</v>
      </c>
      <c r="O26" s="144" t="s">
        <v>103</v>
      </c>
      <c r="P26" s="145" t="s">
        <v>103</v>
      </c>
      <c r="Q26" s="5"/>
      <c r="R26" s="144" t="s">
        <v>103</v>
      </c>
      <c r="S26" s="144" t="s">
        <v>103</v>
      </c>
      <c r="T26" s="144" t="s">
        <v>103</v>
      </c>
      <c r="U26" s="145" t="s">
        <v>103</v>
      </c>
      <c r="V26" s="6"/>
      <c r="W26" s="162" t="s">
        <v>103</v>
      </c>
      <c r="X26" s="162" t="s">
        <v>103</v>
      </c>
      <c r="Y26" s="162" t="s">
        <v>103</v>
      </c>
      <c r="Z26" s="163" t="s">
        <v>103</v>
      </c>
    </row>
    <row r="27" spans="1:26" ht="15.75" customHeight="1">
      <c r="A27" s="8">
        <v>0.52430555555555558</v>
      </c>
      <c r="B27" s="32"/>
      <c r="C27" s="140"/>
      <c r="D27" s="140"/>
      <c r="E27" s="140"/>
      <c r="F27" s="141"/>
      <c r="G27" s="33"/>
      <c r="H27" s="140"/>
      <c r="I27" s="140"/>
      <c r="J27" s="140"/>
      <c r="K27" s="141"/>
      <c r="L27" s="33"/>
      <c r="M27" s="140"/>
      <c r="N27" s="140"/>
      <c r="O27" s="140"/>
      <c r="P27" s="141"/>
      <c r="Q27" s="33"/>
      <c r="R27" s="140"/>
      <c r="S27" s="140"/>
      <c r="T27" s="140"/>
      <c r="U27" s="141"/>
      <c r="V27" s="34"/>
      <c r="W27" s="160"/>
      <c r="X27" s="160"/>
      <c r="Y27" s="160"/>
      <c r="Z27" s="161"/>
    </row>
    <row r="28" spans="1:26" ht="15.75" customHeight="1">
      <c r="A28" s="7">
        <v>0.53819444444444442</v>
      </c>
      <c r="B28" s="5"/>
      <c r="C28" s="140"/>
      <c r="D28" s="140"/>
      <c r="E28" s="140"/>
      <c r="F28" s="141"/>
      <c r="G28" s="5"/>
      <c r="H28" s="140"/>
      <c r="I28" s="140"/>
      <c r="J28" s="140"/>
      <c r="K28" s="141"/>
      <c r="L28" s="5"/>
      <c r="M28" s="140"/>
      <c r="N28" s="140"/>
      <c r="O28" s="140"/>
      <c r="P28" s="141"/>
      <c r="Q28" s="5"/>
      <c r="R28" s="140"/>
      <c r="S28" s="140"/>
      <c r="T28" s="140"/>
      <c r="U28" s="141"/>
      <c r="V28" s="6"/>
      <c r="W28" s="158"/>
      <c r="X28" s="158"/>
      <c r="Y28" s="158"/>
      <c r="Z28" s="159"/>
    </row>
    <row r="29" spans="1:26" ht="15.75" customHeight="1">
      <c r="A29" s="8">
        <v>0.54166666666666663</v>
      </c>
      <c r="B29" s="32"/>
      <c r="C29" s="140"/>
      <c r="D29" s="140"/>
      <c r="E29" s="140"/>
      <c r="F29" s="141"/>
      <c r="G29" s="33"/>
      <c r="H29" s="140"/>
      <c r="I29" s="140"/>
      <c r="J29" s="140"/>
      <c r="K29" s="141"/>
      <c r="L29" s="33"/>
      <c r="M29" s="140"/>
      <c r="N29" s="140"/>
      <c r="O29" s="140"/>
      <c r="P29" s="141"/>
      <c r="Q29" s="33"/>
      <c r="R29" s="140"/>
      <c r="S29" s="140"/>
      <c r="T29" s="140"/>
      <c r="U29" s="141"/>
      <c r="V29" s="34"/>
      <c r="W29" s="160"/>
      <c r="X29" s="160"/>
      <c r="Y29" s="160"/>
      <c r="Z29" s="161"/>
    </row>
    <row r="30" spans="1:26" ht="15.75" customHeight="1">
      <c r="A30" s="9">
        <v>0.55555555555555558</v>
      </c>
      <c r="B30" s="5"/>
      <c r="C30" s="140"/>
      <c r="D30" s="140"/>
      <c r="E30" s="140"/>
      <c r="F30" s="141"/>
      <c r="G30" s="5"/>
      <c r="H30" s="140"/>
      <c r="I30" s="140"/>
      <c r="J30" s="140"/>
      <c r="K30" s="141"/>
      <c r="L30" s="5"/>
      <c r="M30" s="140"/>
      <c r="N30" s="140"/>
      <c r="O30" s="140"/>
      <c r="P30" s="141"/>
      <c r="Q30" s="5"/>
      <c r="R30" s="140"/>
      <c r="S30" s="140"/>
      <c r="T30" s="140"/>
      <c r="U30" s="141"/>
      <c r="V30" s="6"/>
      <c r="W30" s="158"/>
      <c r="X30" s="158"/>
      <c r="Y30" s="158"/>
      <c r="Z30" s="159"/>
    </row>
    <row r="31" spans="1:26" ht="15.75" customHeight="1">
      <c r="A31" s="8">
        <v>0.55902777777777779</v>
      </c>
      <c r="B31" s="32"/>
      <c r="C31" s="140"/>
      <c r="D31" s="140"/>
      <c r="E31" s="140"/>
      <c r="F31" s="141"/>
      <c r="G31" s="33"/>
      <c r="H31" s="140"/>
      <c r="I31" s="140"/>
      <c r="J31" s="140"/>
      <c r="K31" s="141"/>
      <c r="L31" s="33"/>
      <c r="M31" s="140"/>
      <c r="N31" s="140"/>
      <c r="O31" s="140"/>
      <c r="P31" s="141"/>
      <c r="Q31" s="33"/>
      <c r="R31" s="140"/>
      <c r="S31" s="140"/>
      <c r="T31" s="140"/>
      <c r="U31" s="141"/>
      <c r="V31" s="34"/>
      <c r="W31" s="160"/>
      <c r="X31" s="160"/>
      <c r="Y31" s="160"/>
      <c r="Z31" s="161"/>
    </row>
    <row r="32" spans="1:26" ht="15.75" customHeight="1">
      <c r="A32" s="7">
        <v>0.57291666666666663</v>
      </c>
      <c r="B32" s="5"/>
      <c r="C32" s="140"/>
      <c r="D32" s="140"/>
      <c r="E32" s="140"/>
      <c r="F32" s="141"/>
      <c r="G32" s="5"/>
      <c r="H32" s="140"/>
      <c r="I32" s="140"/>
      <c r="J32" s="140"/>
      <c r="K32" s="141"/>
      <c r="L32" s="5"/>
      <c r="M32" s="140"/>
      <c r="N32" s="140"/>
      <c r="O32" s="140"/>
      <c r="P32" s="141"/>
      <c r="Q32" s="5"/>
      <c r="R32" s="140"/>
      <c r="S32" s="140"/>
      <c r="T32" s="140"/>
      <c r="U32" s="141"/>
      <c r="V32" s="6"/>
      <c r="W32" s="158"/>
      <c r="X32" s="158"/>
      <c r="Y32" s="158"/>
      <c r="Z32" s="159"/>
    </row>
    <row r="33" spans="1:26" ht="15.75" customHeight="1">
      <c r="A33" s="11">
        <v>0.57638888888888884</v>
      </c>
      <c r="B33" s="36"/>
      <c r="C33" s="148"/>
      <c r="D33" s="148"/>
      <c r="E33" s="148"/>
      <c r="F33" s="149"/>
      <c r="G33" s="37"/>
      <c r="H33" s="148"/>
      <c r="I33" s="148"/>
      <c r="J33" s="148"/>
      <c r="K33" s="149"/>
      <c r="L33" s="37"/>
      <c r="M33" s="148"/>
      <c r="N33" s="148"/>
      <c r="O33" s="148"/>
      <c r="P33" s="149"/>
      <c r="Q33" s="37"/>
      <c r="R33" s="148"/>
      <c r="S33" s="148"/>
      <c r="T33" s="148"/>
      <c r="U33" s="149"/>
      <c r="V33" s="38"/>
      <c r="W33" s="164"/>
      <c r="X33" s="164"/>
      <c r="Y33" s="164"/>
      <c r="Z33" s="165"/>
    </row>
    <row r="34" spans="1:26" ht="15.75" customHeight="1" thickBot="1">
      <c r="A34" s="12">
        <v>0.59027777777777779</v>
      </c>
      <c r="B34" s="39"/>
      <c r="C34" s="150"/>
      <c r="D34" s="150"/>
      <c r="E34" s="150"/>
      <c r="F34" s="151"/>
      <c r="G34" s="13"/>
      <c r="H34" s="154"/>
      <c r="I34" s="154"/>
      <c r="J34" s="154"/>
      <c r="K34" s="155"/>
      <c r="L34" s="40"/>
      <c r="M34" s="150"/>
      <c r="N34" s="150"/>
      <c r="O34" s="150"/>
      <c r="P34" s="151"/>
      <c r="Q34" s="13"/>
      <c r="R34" s="156"/>
      <c r="S34" s="156"/>
      <c r="T34" s="156"/>
      <c r="U34" s="157"/>
      <c r="V34" s="40"/>
      <c r="W34" s="150"/>
      <c r="X34" s="150"/>
      <c r="Y34" s="150"/>
      <c r="Z34" s="151"/>
    </row>
    <row r="35" spans="1:26" ht="15.75" customHeight="1" thickBo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75" customHeight="1" thickBot="1">
      <c r="A36" s="14" t="s">
        <v>89</v>
      </c>
      <c r="B36" s="312">
        <v>44298</v>
      </c>
      <c r="C36" s="314"/>
      <c r="D36" s="314"/>
      <c r="E36" s="314"/>
      <c r="F36" s="228"/>
      <c r="G36" s="27"/>
      <c r="H36" s="27"/>
      <c r="I36" s="27"/>
      <c r="J36" s="27"/>
      <c r="K36" s="27"/>
      <c r="L36" s="27"/>
      <c r="M36" s="27"/>
      <c r="N36" s="27"/>
      <c r="O36" s="290" t="s">
        <v>105</v>
      </c>
      <c r="P36" s="290"/>
      <c r="Q36" s="290"/>
      <c r="R36" s="290"/>
      <c r="S36" s="290"/>
      <c r="T36" s="290"/>
      <c r="U36" s="290"/>
      <c r="V36" s="290"/>
      <c r="W36" s="290"/>
      <c r="X36" s="290"/>
      <c r="Y36" s="290"/>
      <c r="Z36" s="291"/>
    </row>
    <row r="37" spans="1:26" ht="15.75" customHeight="1" thickBot="1">
      <c r="A37" s="28"/>
      <c r="B37" s="41">
        <f>B36</f>
        <v>44298</v>
      </c>
      <c r="C37" s="310" t="s">
        <v>91</v>
      </c>
      <c r="D37" s="310"/>
      <c r="E37" s="310"/>
      <c r="F37" s="311"/>
      <c r="G37" s="41">
        <f>B36+1</f>
        <v>44299</v>
      </c>
      <c r="H37" s="303" t="s">
        <v>92</v>
      </c>
      <c r="I37" s="303"/>
      <c r="J37" s="303"/>
      <c r="K37" s="304"/>
      <c r="L37" s="41">
        <f>B36+2</f>
        <v>44300</v>
      </c>
      <c r="M37" s="303" t="s">
        <v>93</v>
      </c>
      <c r="N37" s="303"/>
      <c r="O37" s="303"/>
      <c r="P37" s="304"/>
      <c r="Q37" s="41">
        <f>B36+3</f>
        <v>44301</v>
      </c>
      <c r="R37" s="303" t="s">
        <v>94</v>
      </c>
      <c r="S37" s="303"/>
      <c r="T37" s="303"/>
      <c r="U37" s="304"/>
      <c r="V37" s="41">
        <f>B36+4</f>
        <v>44302</v>
      </c>
      <c r="W37" s="303" t="s">
        <v>95</v>
      </c>
      <c r="X37" s="303"/>
      <c r="Y37" s="303"/>
      <c r="Z37" s="304"/>
    </row>
    <row r="38" spans="1:26" ht="22.5">
      <c r="A38" s="202" t="s">
        <v>96</v>
      </c>
      <c r="B38" s="295">
        <v>418</v>
      </c>
      <c r="C38" s="296"/>
      <c r="D38" s="296"/>
      <c r="E38" s="296"/>
      <c r="F38" s="297"/>
      <c r="G38" s="295"/>
      <c r="H38" s="296"/>
      <c r="I38" s="296"/>
      <c r="J38" s="296"/>
      <c r="K38" s="297"/>
      <c r="L38" s="295"/>
      <c r="M38" s="296"/>
      <c r="N38" s="296"/>
      <c r="O38" s="296"/>
      <c r="P38" s="297"/>
      <c r="Q38" s="295"/>
      <c r="R38" s="296"/>
      <c r="S38" s="296"/>
      <c r="T38" s="296"/>
      <c r="U38" s="297"/>
      <c r="V38" s="295"/>
      <c r="W38" s="296"/>
      <c r="X38" s="296"/>
      <c r="Y38" s="296"/>
      <c r="Z38" s="297"/>
    </row>
    <row r="39" spans="1:26" ht="15.75" customHeight="1">
      <c r="A39" s="31"/>
      <c r="B39" s="199" t="s">
        <v>97</v>
      </c>
      <c r="C39" s="200" t="s">
        <v>98</v>
      </c>
      <c r="D39" s="200" t="s">
        <v>99</v>
      </c>
      <c r="E39" s="200" t="s">
        <v>100</v>
      </c>
      <c r="F39" s="201" t="s">
        <v>101</v>
      </c>
      <c r="G39" s="199" t="s">
        <v>97</v>
      </c>
      <c r="H39" s="200" t="s">
        <v>98</v>
      </c>
      <c r="I39" s="200" t="s">
        <v>99</v>
      </c>
      <c r="J39" s="200" t="s">
        <v>100</v>
      </c>
      <c r="K39" s="201" t="s">
        <v>101</v>
      </c>
      <c r="L39" s="199" t="s">
        <v>97</v>
      </c>
      <c r="M39" s="200" t="s">
        <v>98</v>
      </c>
      <c r="N39" s="200" t="s">
        <v>99</v>
      </c>
      <c r="O39" s="200" t="s">
        <v>100</v>
      </c>
      <c r="P39" s="201" t="s">
        <v>101</v>
      </c>
      <c r="Q39" s="199" t="s">
        <v>97</v>
      </c>
      <c r="R39" s="200" t="s">
        <v>98</v>
      </c>
      <c r="S39" s="200" t="s">
        <v>99</v>
      </c>
      <c r="T39" s="200" t="s">
        <v>100</v>
      </c>
      <c r="U39" s="201" t="s">
        <v>101</v>
      </c>
      <c r="V39" s="199" t="s">
        <v>97</v>
      </c>
      <c r="W39" s="200" t="s">
        <v>98</v>
      </c>
      <c r="X39" s="200" t="s">
        <v>99</v>
      </c>
      <c r="Y39" s="200" t="s">
        <v>100</v>
      </c>
      <c r="Z39" s="201" t="s">
        <v>101</v>
      </c>
    </row>
    <row r="40" spans="1:26" ht="15.75" customHeight="1">
      <c r="A40" s="7">
        <v>0.34375</v>
      </c>
      <c r="B40" s="42"/>
      <c r="C40" s="140"/>
      <c r="D40" s="140"/>
      <c r="E40" s="140"/>
      <c r="F40" s="141"/>
      <c r="G40" s="5"/>
      <c r="H40" s="152"/>
      <c r="I40" s="152"/>
      <c r="J40" s="152"/>
      <c r="K40" s="153"/>
      <c r="L40" s="5"/>
      <c r="M40" s="140"/>
      <c r="N40" s="140"/>
      <c r="O40" s="140"/>
      <c r="P40" s="141"/>
      <c r="Q40" s="5"/>
      <c r="R40" s="140"/>
      <c r="S40" s="140"/>
      <c r="T40" s="140"/>
      <c r="U40" s="141"/>
      <c r="V40" s="5"/>
      <c r="W40" s="152"/>
      <c r="X40" s="152"/>
      <c r="Y40" s="152"/>
      <c r="Z40" s="153"/>
    </row>
    <row r="41" spans="1:26" ht="15.75" customHeight="1">
      <c r="A41" s="8">
        <v>0.3576388888888889</v>
      </c>
      <c r="B41" s="33"/>
      <c r="C41" s="171"/>
      <c r="D41" s="171"/>
      <c r="E41" s="171"/>
      <c r="F41" s="172"/>
      <c r="G41" s="33"/>
      <c r="H41" s="140"/>
      <c r="I41" s="140"/>
      <c r="J41" s="140"/>
      <c r="K41" s="141"/>
      <c r="L41" s="33"/>
      <c r="M41" s="140"/>
      <c r="N41" s="140"/>
      <c r="O41" s="140"/>
      <c r="P41" s="141"/>
      <c r="Q41" s="33"/>
      <c r="R41" s="140"/>
      <c r="S41" s="140"/>
      <c r="T41" s="140"/>
      <c r="U41" s="141"/>
      <c r="V41" s="33"/>
      <c r="W41" s="140"/>
      <c r="X41" s="140"/>
      <c r="Y41" s="140"/>
      <c r="Z41" s="141"/>
    </row>
    <row r="42" spans="1:26" ht="15.75" customHeight="1">
      <c r="A42" s="7">
        <v>0.37152777777777779</v>
      </c>
      <c r="B42" s="5"/>
      <c r="C42" s="171"/>
      <c r="D42" s="171"/>
      <c r="E42" s="171"/>
      <c r="F42" s="172"/>
      <c r="G42" s="5"/>
      <c r="H42" s="140"/>
      <c r="I42" s="140"/>
      <c r="J42" s="140"/>
      <c r="K42" s="141"/>
      <c r="L42" s="5"/>
      <c r="M42" s="140"/>
      <c r="N42" s="140"/>
      <c r="O42" s="140"/>
      <c r="P42" s="141"/>
      <c r="Q42" s="5"/>
      <c r="R42" s="140"/>
      <c r="S42" s="140"/>
      <c r="T42" s="140"/>
      <c r="U42" s="141"/>
      <c r="V42" s="5"/>
      <c r="W42" s="140"/>
      <c r="X42" s="140"/>
      <c r="Y42" s="140"/>
      <c r="Z42" s="141"/>
    </row>
    <row r="43" spans="1:26" ht="15.75" customHeight="1">
      <c r="A43" s="8">
        <v>0.375</v>
      </c>
      <c r="B43" s="33"/>
      <c r="C43" s="171"/>
      <c r="D43" s="171"/>
      <c r="E43" s="171"/>
      <c r="F43" s="172"/>
      <c r="G43" s="33"/>
      <c r="H43" s="140"/>
      <c r="I43" s="140"/>
      <c r="J43" s="140"/>
      <c r="K43" s="141"/>
      <c r="L43" s="33"/>
      <c r="M43" s="140"/>
      <c r="N43" s="140"/>
      <c r="O43" s="140"/>
      <c r="P43" s="141"/>
      <c r="Q43" s="33"/>
      <c r="R43" s="140"/>
      <c r="S43" s="140"/>
      <c r="T43" s="140"/>
      <c r="U43" s="141"/>
      <c r="V43" s="33"/>
      <c r="W43" s="140"/>
      <c r="X43" s="140"/>
      <c r="Y43" s="140"/>
      <c r="Z43" s="141"/>
    </row>
    <row r="44" spans="1:26" ht="15.75" customHeight="1">
      <c r="A44" s="9">
        <v>0.3888888888888889</v>
      </c>
      <c r="B44" s="5"/>
      <c r="C44" s="171"/>
      <c r="D44" s="171"/>
      <c r="E44" s="171"/>
      <c r="F44" s="172"/>
      <c r="G44" s="5"/>
      <c r="H44" s="140"/>
      <c r="I44" s="140"/>
      <c r="J44" s="140"/>
      <c r="K44" s="141"/>
      <c r="L44" s="5"/>
      <c r="M44" s="140"/>
      <c r="N44" s="140"/>
      <c r="O44" s="140"/>
      <c r="P44" s="141"/>
      <c r="Q44" s="5"/>
      <c r="R44" s="140"/>
      <c r="S44" s="140"/>
      <c r="T44" s="140"/>
      <c r="U44" s="141"/>
      <c r="V44" s="5"/>
      <c r="W44" s="140"/>
      <c r="X44" s="140"/>
      <c r="Y44" s="140"/>
      <c r="Z44" s="141"/>
    </row>
    <row r="45" spans="1:26" ht="15.75" customHeight="1">
      <c r="A45" s="8">
        <v>0.3923611111111111</v>
      </c>
      <c r="B45" s="33"/>
      <c r="C45" s="140"/>
      <c r="D45" s="140"/>
      <c r="E45" s="140"/>
      <c r="F45" s="141"/>
      <c r="G45" s="33"/>
      <c r="H45" s="140"/>
      <c r="I45" s="140"/>
      <c r="J45" s="140"/>
      <c r="K45" s="141"/>
      <c r="L45" s="33"/>
      <c r="M45" s="140"/>
      <c r="N45" s="140"/>
      <c r="O45" s="140"/>
      <c r="P45" s="141"/>
      <c r="Q45" s="33"/>
      <c r="R45" s="140"/>
      <c r="S45" s="140"/>
      <c r="T45" s="140"/>
      <c r="U45" s="141"/>
      <c r="V45" s="33"/>
      <c r="W45" s="140"/>
      <c r="X45" s="140"/>
      <c r="Y45" s="140"/>
      <c r="Z45" s="141"/>
    </row>
    <row r="46" spans="1:26" ht="15.75" customHeight="1">
      <c r="A46" s="7">
        <v>0.40625</v>
      </c>
      <c r="B46" s="5"/>
      <c r="C46" s="140"/>
      <c r="D46" s="140"/>
      <c r="E46" s="140"/>
      <c r="F46" s="141"/>
      <c r="G46" s="5"/>
      <c r="H46" s="140"/>
      <c r="I46" s="140"/>
      <c r="J46" s="140"/>
      <c r="K46" s="141"/>
      <c r="L46" s="5"/>
      <c r="M46" s="140"/>
      <c r="N46" s="140"/>
      <c r="O46" s="140"/>
      <c r="P46" s="141"/>
      <c r="Q46" s="5"/>
      <c r="R46" s="140"/>
      <c r="S46" s="140"/>
      <c r="T46" s="140"/>
      <c r="U46" s="141"/>
      <c r="V46" s="5"/>
      <c r="W46" s="140"/>
      <c r="X46" s="140"/>
      <c r="Y46" s="140"/>
      <c r="Z46" s="141"/>
    </row>
    <row r="47" spans="1:26" ht="15.75" customHeight="1">
      <c r="A47" s="35">
        <v>0.40972222222222221</v>
      </c>
      <c r="B47" s="33"/>
      <c r="C47" s="140"/>
      <c r="D47" s="140"/>
      <c r="E47" s="140"/>
      <c r="F47" s="141"/>
      <c r="G47" s="33"/>
      <c r="H47" s="140"/>
      <c r="I47" s="140"/>
      <c r="J47" s="140"/>
      <c r="K47" s="141"/>
      <c r="L47" s="33"/>
      <c r="M47" s="140"/>
      <c r="N47" s="140"/>
      <c r="O47" s="140"/>
      <c r="P47" s="141"/>
      <c r="Q47" s="33"/>
      <c r="R47" s="140"/>
      <c r="S47" s="140"/>
      <c r="T47" s="140"/>
      <c r="U47" s="141"/>
      <c r="V47" s="33"/>
      <c r="W47" s="140"/>
      <c r="X47" s="140"/>
      <c r="Y47" s="140"/>
      <c r="Z47" s="141"/>
    </row>
    <row r="48" spans="1:26" ht="15.75" customHeight="1">
      <c r="A48" s="10" t="s">
        <v>102</v>
      </c>
      <c r="B48" s="5"/>
      <c r="C48" s="144" t="s">
        <v>103</v>
      </c>
      <c r="D48" s="144" t="s">
        <v>103</v>
      </c>
      <c r="E48" s="144" t="s">
        <v>103</v>
      </c>
      <c r="F48" s="145" t="s">
        <v>103</v>
      </c>
      <c r="G48" s="5"/>
      <c r="H48" s="144" t="s">
        <v>103</v>
      </c>
      <c r="I48" s="144" t="s">
        <v>103</v>
      </c>
      <c r="J48" s="144" t="s">
        <v>103</v>
      </c>
      <c r="K48" s="145" t="s">
        <v>103</v>
      </c>
      <c r="L48" s="5"/>
      <c r="M48" s="144" t="s">
        <v>103</v>
      </c>
      <c r="N48" s="144" t="s">
        <v>103</v>
      </c>
      <c r="O48" s="144" t="s">
        <v>103</v>
      </c>
      <c r="P48" s="145" t="s">
        <v>103</v>
      </c>
      <c r="Q48" s="5"/>
      <c r="R48" s="144" t="s">
        <v>103</v>
      </c>
      <c r="S48" s="144" t="s">
        <v>103</v>
      </c>
      <c r="T48" s="144" t="s">
        <v>103</v>
      </c>
      <c r="U48" s="145" t="s">
        <v>103</v>
      </c>
      <c r="V48" s="5"/>
      <c r="W48" s="144" t="s">
        <v>103</v>
      </c>
      <c r="X48" s="144" t="s">
        <v>103</v>
      </c>
      <c r="Y48" s="144" t="s">
        <v>103</v>
      </c>
      <c r="Z48" s="145" t="s">
        <v>103</v>
      </c>
    </row>
    <row r="49" spans="1:26" ht="15.75" customHeight="1">
      <c r="A49" s="8">
        <v>0.44097222222222221</v>
      </c>
      <c r="B49" s="33"/>
      <c r="C49" s="140"/>
      <c r="D49" s="140"/>
      <c r="E49" s="140"/>
      <c r="F49" s="141"/>
      <c r="G49" s="33"/>
      <c r="H49" s="171"/>
      <c r="I49" s="171"/>
      <c r="J49" s="171"/>
      <c r="K49" s="172"/>
      <c r="L49" s="33"/>
      <c r="M49" s="140"/>
      <c r="N49" s="140"/>
      <c r="O49" s="140"/>
      <c r="P49" s="141"/>
      <c r="Q49" s="33"/>
      <c r="R49" s="140"/>
      <c r="S49" s="140"/>
      <c r="T49" s="140"/>
      <c r="U49" s="141"/>
      <c r="V49" s="33"/>
      <c r="W49" s="182"/>
      <c r="X49" s="182"/>
      <c r="Y49" s="182"/>
      <c r="Z49" s="183"/>
    </row>
    <row r="50" spans="1:26" ht="15.75" customHeight="1">
      <c r="A50" s="7">
        <v>0.4548611111111111</v>
      </c>
      <c r="B50" s="5"/>
      <c r="C50" s="140"/>
      <c r="D50" s="140"/>
      <c r="E50" s="140"/>
      <c r="F50" s="141"/>
      <c r="G50" s="5"/>
      <c r="H50" s="171"/>
      <c r="I50" s="171"/>
      <c r="J50" s="171"/>
      <c r="K50" s="172"/>
      <c r="L50" s="5"/>
      <c r="M50" s="140"/>
      <c r="N50" s="140"/>
      <c r="O50" s="140"/>
      <c r="P50" s="141"/>
      <c r="Q50" s="5"/>
      <c r="R50" s="140"/>
      <c r="S50" s="140"/>
      <c r="T50" s="140"/>
      <c r="U50" s="141"/>
      <c r="V50" s="5"/>
      <c r="W50" s="182"/>
      <c r="X50" s="182"/>
      <c r="Y50" s="182"/>
      <c r="Z50" s="183"/>
    </row>
    <row r="51" spans="1:26" ht="15.75" customHeight="1">
      <c r="A51" s="8">
        <v>0.45833333333333331</v>
      </c>
      <c r="B51" s="33"/>
      <c r="C51" s="140"/>
      <c r="D51" s="140"/>
      <c r="E51" s="140"/>
      <c r="F51" s="141"/>
      <c r="G51" s="33"/>
      <c r="H51" s="171"/>
      <c r="I51" s="171"/>
      <c r="J51" s="171"/>
      <c r="K51" s="172"/>
      <c r="L51" s="33"/>
      <c r="M51" s="140"/>
      <c r="N51" s="140"/>
      <c r="O51" s="140"/>
      <c r="P51" s="141"/>
      <c r="Q51" s="33"/>
      <c r="R51" s="140"/>
      <c r="S51" s="140"/>
      <c r="T51" s="140"/>
      <c r="U51" s="141"/>
      <c r="V51" s="33"/>
      <c r="W51" s="182"/>
      <c r="X51" s="182"/>
      <c r="Y51" s="182"/>
      <c r="Z51" s="183"/>
    </row>
    <row r="52" spans="1:26" ht="15.75" customHeight="1">
      <c r="A52" s="9">
        <v>0.47222222222222221</v>
      </c>
      <c r="B52" s="5"/>
      <c r="C52" s="140"/>
      <c r="D52" s="140"/>
      <c r="E52" s="140"/>
      <c r="F52" s="141"/>
      <c r="G52" s="5"/>
      <c r="H52" s="171"/>
      <c r="I52" s="171"/>
      <c r="J52" s="171"/>
      <c r="K52" s="172"/>
      <c r="L52" s="5"/>
      <c r="M52" s="140"/>
      <c r="N52" s="140"/>
      <c r="O52" s="140"/>
      <c r="P52" s="141"/>
      <c r="Q52" s="5"/>
      <c r="R52" s="140"/>
      <c r="S52" s="140"/>
      <c r="T52" s="140"/>
      <c r="U52" s="141"/>
      <c r="V52" s="5"/>
      <c r="W52" s="182"/>
      <c r="X52" s="182"/>
      <c r="Y52" s="182"/>
      <c r="Z52" s="183"/>
    </row>
    <row r="53" spans="1:26" ht="15.75" customHeight="1">
      <c r="A53" s="8">
        <v>0.47569444444444442</v>
      </c>
      <c r="B53" s="33"/>
      <c r="C53" s="140"/>
      <c r="D53" s="140"/>
      <c r="E53" s="140"/>
      <c r="F53" s="141"/>
      <c r="G53" s="33"/>
      <c r="H53" s="140"/>
      <c r="I53" s="140"/>
      <c r="J53" s="140"/>
      <c r="K53" s="141"/>
      <c r="L53" s="33"/>
      <c r="M53" s="140"/>
      <c r="N53" s="140"/>
      <c r="O53" s="140"/>
      <c r="P53" s="141"/>
      <c r="Q53" s="33"/>
      <c r="R53" s="140"/>
      <c r="S53" s="140"/>
      <c r="T53" s="140"/>
      <c r="U53" s="141"/>
      <c r="V53" s="33"/>
      <c r="W53" s="140"/>
      <c r="X53" s="140"/>
      <c r="Y53" s="140"/>
      <c r="Z53" s="141"/>
    </row>
    <row r="54" spans="1:26" ht="15.75" customHeight="1">
      <c r="A54" s="7">
        <v>0.48958333333333331</v>
      </c>
      <c r="B54" s="5"/>
      <c r="C54" s="140"/>
      <c r="D54" s="140"/>
      <c r="E54" s="140"/>
      <c r="F54" s="141"/>
      <c r="G54" s="5"/>
      <c r="H54" s="140"/>
      <c r="I54" s="140"/>
      <c r="J54" s="140"/>
      <c r="K54" s="141"/>
      <c r="L54" s="5"/>
      <c r="M54" s="140"/>
      <c r="N54" s="140"/>
      <c r="O54" s="140"/>
      <c r="P54" s="141"/>
      <c r="Q54" s="5"/>
      <c r="R54" s="140"/>
      <c r="S54" s="140"/>
      <c r="T54" s="140"/>
      <c r="U54" s="141"/>
      <c r="V54" s="5"/>
      <c r="W54" s="152"/>
      <c r="X54" s="152"/>
      <c r="Y54" s="152"/>
      <c r="Z54" s="153"/>
    </row>
    <row r="55" spans="1:26" ht="15.75" customHeight="1">
      <c r="A55" s="8">
        <v>0.49305555555555558</v>
      </c>
      <c r="B55" s="33"/>
      <c r="C55" s="140"/>
      <c r="D55" s="140"/>
      <c r="E55" s="140"/>
      <c r="F55" s="141"/>
      <c r="G55" s="33"/>
      <c r="H55" s="140"/>
      <c r="I55" s="140"/>
      <c r="J55" s="140"/>
      <c r="K55" s="141"/>
      <c r="L55" s="33"/>
      <c r="M55" s="140"/>
      <c r="N55" s="140"/>
      <c r="O55" s="140"/>
      <c r="P55" s="141"/>
      <c r="Q55" s="33"/>
      <c r="R55" s="140"/>
      <c r="S55" s="140"/>
      <c r="T55" s="140"/>
      <c r="U55" s="141"/>
      <c r="V55" s="33"/>
      <c r="W55" s="140"/>
      <c r="X55" s="140"/>
      <c r="Y55" s="140"/>
      <c r="Z55" s="141"/>
    </row>
    <row r="56" spans="1:26" ht="15.75" customHeight="1">
      <c r="A56" s="10" t="s">
        <v>104</v>
      </c>
      <c r="B56" s="5"/>
      <c r="C56" s="144" t="s">
        <v>103</v>
      </c>
      <c r="D56" s="144" t="s">
        <v>103</v>
      </c>
      <c r="E56" s="144" t="s">
        <v>103</v>
      </c>
      <c r="F56" s="145" t="s">
        <v>103</v>
      </c>
      <c r="G56" s="5"/>
      <c r="H56" s="144" t="s">
        <v>103</v>
      </c>
      <c r="I56" s="144" t="s">
        <v>103</v>
      </c>
      <c r="J56" s="144" t="s">
        <v>103</v>
      </c>
      <c r="K56" s="145" t="s">
        <v>103</v>
      </c>
      <c r="L56" s="5"/>
      <c r="M56" s="144" t="s">
        <v>103</v>
      </c>
      <c r="N56" s="144" t="s">
        <v>103</v>
      </c>
      <c r="O56" s="144" t="s">
        <v>103</v>
      </c>
      <c r="P56" s="145" t="s">
        <v>103</v>
      </c>
      <c r="Q56" s="5"/>
      <c r="R56" s="144" t="s">
        <v>103</v>
      </c>
      <c r="S56" s="144" t="s">
        <v>103</v>
      </c>
      <c r="T56" s="144" t="s">
        <v>103</v>
      </c>
      <c r="U56" s="145" t="s">
        <v>103</v>
      </c>
      <c r="V56" s="5"/>
      <c r="W56" s="144" t="s">
        <v>103</v>
      </c>
      <c r="X56" s="144" t="s">
        <v>103</v>
      </c>
      <c r="Y56" s="144" t="s">
        <v>103</v>
      </c>
      <c r="Z56" s="145" t="s">
        <v>103</v>
      </c>
    </row>
    <row r="57" spans="1:26" ht="15.75" customHeight="1">
      <c r="A57" s="8">
        <v>0.52430555555555558</v>
      </c>
      <c r="B57" s="33"/>
      <c r="C57" s="140"/>
      <c r="D57" s="140"/>
      <c r="E57" s="140"/>
      <c r="F57" s="141"/>
      <c r="G57" s="33"/>
      <c r="H57" s="140"/>
      <c r="I57" s="140"/>
      <c r="J57" s="140"/>
      <c r="K57" s="141"/>
      <c r="L57" s="33"/>
      <c r="M57" s="140"/>
      <c r="N57" s="140"/>
      <c r="O57" s="140"/>
      <c r="P57" s="141"/>
      <c r="Q57" s="33"/>
      <c r="R57" s="177"/>
      <c r="S57" s="177"/>
      <c r="T57" s="177"/>
      <c r="U57" s="178"/>
      <c r="V57" s="33"/>
      <c r="W57" s="140"/>
      <c r="X57" s="140"/>
      <c r="Y57" s="140"/>
      <c r="Z57" s="141"/>
    </row>
    <row r="58" spans="1:26" ht="15.75" customHeight="1">
      <c r="A58" s="7">
        <v>0.53819444444444442</v>
      </c>
      <c r="B58" s="5"/>
      <c r="C58" s="140"/>
      <c r="D58" s="140"/>
      <c r="E58" s="140"/>
      <c r="F58" s="141"/>
      <c r="G58" s="5"/>
      <c r="H58" s="140"/>
      <c r="I58" s="140"/>
      <c r="J58" s="140"/>
      <c r="K58" s="141"/>
      <c r="L58" s="5"/>
      <c r="M58" s="140"/>
      <c r="N58" s="140"/>
      <c r="O58" s="140"/>
      <c r="P58" s="141"/>
      <c r="Q58" s="5"/>
      <c r="R58" s="177"/>
      <c r="S58" s="177"/>
      <c r="T58" s="177"/>
      <c r="U58" s="178"/>
      <c r="V58" s="5"/>
      <c r="W58" s="152"/>
      <c r="X58" s="152"/>
      <c r="Y58" s="152"/>
      <c r="Z58" s="153"/>
    </row>
    <row r="59" spans="1:26" ht="15.75" customHeight="1">
      <c r="A59" s="8">
        <v>0.54166666666666663</v>
      </c>
      <c r="B59" s="33"/>
      <c r="C59" s="140"/>
      <c r="D59" s="140"/>
      <c r="E59" s="140"/>
      <c r="F59" s="141"/>
      <c r="G59" s="33"/>
      <c r="H59" s="140"/>
      <c r="I59" s="140"/>
      <c r="J59" s="140"/>
      <c r="K59" s="141"/>
      <c r="L59" s="33"/>
      <c r="M59" s="140"/>
      <c r="N59" s="140"/>
      <c r="O59" s="140"/>
      <c r="P59" s="141"/>
      <c r="Q59" s="33"/>
      <c r="R59" s="177"/>
      <c r="S59" s="177"/>
      <c r="T59" s="177"/>
      <c r="U59" s="178"/>
      <c r="V59" s="33"/>
      <c r="W59" s="140"/>
      <c r="X59" s="140"/>
      <c r="Y59" s="140"/>
      <c r="Z59" s="141"/>
    </row>
    <row r="60" spans="1:26" ht="15.75" customHeight="1">
      <c r="A60" s="9">
        <v>0.55555555555555558</v>
      </c>
      <c r="B60" s="5"/>
      <c r="C60" s="140"/>
      <c r="D60" s="140"/>
      <c r="E60" s="140"/>
      <c r="F60" s="141"/>
      <c r="G60" s="5"/>
      <c r="H60" s="140"/>
      <c r="I60" s="140"/>
      <c r="J60" s="140"/>
      <c r="K60" s="141"/>
      <c r="L60" s="5"/>
      <c r="M60" s="173"/>
      <c r="N60" s="173"/>
      <c r="O60" s="173"/>
      <c r="P60" s="174"/>
      <c r="Q60" s="5"/>
      <c r="R60" s="177"/>
      <c r="S60" s="177"/>
      <c r="T60" s="177"/>
      <c r="U60" s="178"/>
      <c r="V60" s="5"/>
      <c r="W60" s="152"/>
      <c r="X60" s="152"/>
      <c r="Y60" s="152"/>
      <c r="Z60" s="153"/>
    </row>
    <row r="61" spans="1:26" ht="15.75" customHeight="1">
      <c r="A61" s="8">
        <v>0.55902777777777779</v>
      </c>
      <c r="B61" s="33"/>
      <c r="C61" s="140"/>
      <c r="D61" s="140"/>
      <c r="E61" s="140"/>
      <c r="F61" s="141"/>
      <c r="G61" s="33"/>
      <c r="H61" s="140"/>
      <c r="I61" s="140"/>
      <c r="J61" s="140"/>
      <c r="K61" s="141"/>
      <c r="L61" s="33"/>
      <c r="M61" s="173"/>
      <c r="N61" s="173"/>
      <c r="O61" s="173"/>
      <c r="P61" s="174"/>
      <c r="Q61" s="33"/>
      <c r="R61" s="140"/>
      <c r="S61" s="140"/>
      <c r="T61" s="140"/>
      <c r="U61" s="141"/>
      <c r="V61" s="33"/>
      <c r="W61" s="140"/>
      <c r="X61" s="140"/>
      <c r="Y61" s="140"/>
      <c r="Z61" s="141"/>
    </row>
    <row r="62" spans="1:26" ht="15.75" customHeight="1">
      <c r="A62" s="7">
        <v>0.57291666666666663</v>
      </c>
      <c r="B62" s="5"/>
      <c r="C62" s="140"/>
      <c r="D62" s="140"/>
      <c r="E62" s="140"/>
      <c r="F62" s="141"/>
      <c r="G62" s="5"/>
      <c r="H62" s="140"/>
      <c r="I62" s="140"/>
      <c r="J62" s="140"/>
      <c r="K62" s="141"/>
      <c r="L62" s="5"/>
      <c r="M62" s="173"/>
      <c r="N62" s="173"/>
      <c r="O62" s="173"/>
      <c r="P62" s="174"/>
      <c r="Q62" s="5"/>
      <c r="R62" s="140"/>
      <c r="S62" s="140"/>
      <c r="T62" s="140"/>
      <c r="U62" s="141"/>
      <c r="V62" s="5"/>
      <c r="W62" s="152"/>
      <c r="X62" s="152"/>
      <c r="Y62" s="152"/>
      <c r="Z62" s="153"/>
    </row>
    <row r="63" spans="1:26" ht="15.75" customHeight="1">
      <c r="A63" s="8">
        <v>0.57638888888888884</v>
      </c>
      <c r="B63" s="37"/>
      <c r="C63" s="148"/>
      <c r="D63" s="148"/>
      <c r="E63" s="148"/>
      <c r="F63" s="149"/>
      <c r="G63" s="37"/>
      <c r="H63" s="148"/>
      <c r="I63" s="148"/>
      <c r="J63" s="148"/>
      <c r="K63" s="149"/>
      <c r="L63" s="37"/>
      <c r="M63" s="175"/>
      <c r="N63" s="175"/>
      <c r="O63" s="175"/>
      <c r="P63" s="176"/>
      <c r="Q63" s="37"/>
      <c r="R63" s="148"/>
      <c r="S63" s="148"/>
      <c r="T63" s="148"/>
      <c r="U63" s="149"/>
      <c r="V63" s="37"/>
      <c r="W63" s="148"/>
      <c r="X63" s="148"/>
      <c r="Y63" s="148"/>
      <c r="Z63" s="149"/>
    </row>
    <row r="64" spans="1:26" ht="15.75" customHeight="1" thickBot="1">
      <c r="A64" s="15">
        <v>0.59027777777777779</v>
      </c>
      <c r="B64" s="40"/>
      <c r="C64" s="150"/>
      <c r="D64" s="150"/>
      <c r="E64" s="150"/>
      <c r="F64" s="151"/>
      <c r="G64" s="13"/>
      <c r="H64" s="154"/>
      <c r="I64" s="154"/>
      <c r="J64" s="154"/>
      <c r="K64" s="155"/>
      <c r="L64" s="40"/>
      <c r="M64" s="150"/>
      <c r="N64" s="150"/>
      <c r="O64" s="150"/>
      <c r="P64" s="151"/>
      <c r="Q64" s="13"/>
      <c r="R64" s="179"/>
      <c r="S64" s="179"/>
      <c r="T64" s="179"/>
      <c r="U64" s="180"/>
      <c r="V64" s="40"/>
      <c r="W64" s="150"/>
      <c r="X64" s="150"/>
      <c r="Y64" s="150"/>
      <c r="Z64" s="151"/>
    </row>
    <row r="65" spans="1:26" ht="15.75" customHeight="1" thickBot="1">
      <c r="A65" s="26"/>
      <c r="B65" s="26"/>
      <c r="C65" s="26"/>
      <c r="D65" s="26"/>
      <c r="E65" s="26"/>
      <c r="F65" s="26"/>
      <c r="G65" s="26"/>
      <c r="H65" s="26"/>
      <c r="I65" s="26"/>
      <c r="J65" s="26"/>
      <c r="K65" s="26"/>
      <c r="L65" s="26"/>
      <c r="M65" s="26"/>
      <c r="N65" s="26"/>
      <c r="O65" s="26"/>
      <c r="P65" s="26"/>
      <c r="Q65" s="26"/>
      <c r="R65" s="181"/>
      <c r="S65" s="181"/>
      <c r="T65" s="181"/>
      <c r="U65" s="181"/>
      <c r="V65" s="26"/>
      <c r="W65" s="26"/>
      <c r="X65" s="26"/>
      <c r="Y65" s="26"/>
      <c r="Z65" s="26"/>
    </row>
    <row r="66" spans="1:26" ht="15.75" customHeight="1" thickBot="1">
      <c r="A66" s="14" t="s">
        <v>89</v>
      </c>
      <c r="B66" s="315">
        <v>44305</v>
      </c>
      <c r="C66" s="316"/>
      <c r="D66" s="316"/>
      <c r="E66" s="316"/>
      <c r="F66" s="228"/>
      <c r="G66" s="27"/>
      <c r="H66" s="27"/>
      <c r="I66" s="27"/>
      <c r="J66" s="27"/>
      <c r="K66" s="27"/>
      <c r="L66" s="27"/>
      <c r="M66" s="27"/>
      <c r="N66" s="27"/>
      <c r="O66" s="290" t="s">
        <v>106</v>
      </c>
      <c r="P66" s="290"/>
      <c r="Q66" s="290"/>
      <c r="R66" s="290"/>
      <c r="S66" s="290"/>
      <c r="T66" s="290"/>
      <c r="U66" s="290"/>
      <c r="V66" s="290"/>
      <c r="W66" s="290"/>
      <c r="X66" s="290"/>
      <c r="Y66" s="290"/>
      <c r="Z66" s="291"/>
    </row>
    <row r="67" spans="1:26" ht="15.75" customHeight="1" thickBot="1">
      <c r="A67" s="28"/>
      <c r="B67" s="41">
        <f>B66</f>
        <v>44305</v>
      </c>
      <c r="C67" s="310" t="s">
        <v>91</v>
      </c>
      <c r="D67" s="310"/>
      <c r="E67" s="310"/>
      <c r="F67" s="311"/>
      <c r="G67" s="41">
        <f>B66+1</f>
        <v>44306</v>
      </c>
      <c r="H67" s="303" t="s">
        <v>92</v>
      </c>
      <c r="I67" s="303"/>
      <c r="J67" s="303"/>
      <c r="K67" s="304"/>
      <c r="L67" s="41">
        <f>B66+2</f>
        <v>44307</v>
      </c>
      <c r="M67" s="303" t="s">
        <v>93</v>
      </c>
      <c r="N67" s="303"/>
      <c r="O67" s="303"/>
      <c r="P67" s="304"/>
      <c r="Q67" s="41">
        <f>B66+3</f>
        <v>44308</v>
      </c>
      <c r="R67" s="303" t="s">
        <v>94</v>
      </c>
      <c r="S67" s="303"/>
      <c r="T67" s="303"/>
      <c r="U67" s="304"/>
      <c r="V67" s="41">
        <f>B66+4</f>
        <v>44309</v>
      </c>
      <c r="W67" s="303" t="s">
        <v>95</v>
      </c>
      <c r="X67" s="303"/>
      <c r="Y67" s="303"/>
      <c r="Z67" s="304"/>
    </row>
    <row r="68" spans="1:26" ht="22.5">
      <c r="A68" s="202" t="s">
        <v>96</v>
      </c>
      <c r="B68" s="295"/>
      <c r="C68" s="296"/>
      <c r="D68" s="296"/>
      <c r="E68" s="296"/>
      <c r="F68" s="297"/>
      <c r="G68" s="295"/>
      <c r="H68" s="296"/>
      <c r="I68" s="296"/>
      <c r="J68" s="296"/>
      <c r="K68" s="297"/>
      <c r="L68" s="295"/>
      <c r="M68" s="296"/>
      <c r="N68" s="296"/>
      <c r="O68" s="296"/>
      <c r="P68" s="297"/>
      <c r="Q68" s="295"/>
      <c r="R68" s="296"/>
      <c r="S68" s="296"/>
      <c r="T68" s="296"/>
      <c r="U68" s="297"/>
      <c r="V68" s="295"/>
      <c r="W68" s="296"/>
      <c r="X68" s="296"/>
      <c r="Y68" s="296"/>
      <c r="Z68" s="297"/>
    </row>
    <row r="69" spans="1:26" ht="15.75" customHeight="1">
      <c r="A69" s="31"/>
      <c r="B69" s="203" t="s">
        <v>97</v>
      </c>
      <c r="C69" s="200" t="s">
        <v>98</v>
      </c>
      <c r="D69" s="200" t="s">
        <v>99</v>
      </c>
      <c r="E69" s="200" t="s">
        <v>100</v>
      </c>
      <c r="F69" s="201" t="s">
        <v>101</v>
      </c>
      <c r="G69" s="203" t="s">
        <v>97</v>
      </c>
      <c r="H69" s="200" t="s">
        <v>98</v>
      </c>
      <c r="I69" s="200" t="s">
        <v>99</v>
      </c>
      <c r="J69" s="200" t="s">
        <v>100</v>
      </c>
      <c r="K69" s="201" t="s">
        <v>101</v>
      </c>
      <c r="L69" s="203" t="s">
        <v>97</v>
      </c>
      <c r="M69" s="200" t="s">
        <v>98</v>
      </c>
      <c r="N69" s="200" t="s">
        <v>99</v>
      </c>
      <c r="O69" s="200" t="s">
        <v>100</v>
      </c>
      <c r="P69" s="201" t="s">
        <v>101</v>
      </c>
      <c r="Q69" s="203" t="s">
        <v>97</v>
      </c>
      <c r="R69" s="200" t="s">
        <v>98</v>
      </c>
      <c r="S69" s="200" t="s">
        <v>99</v>
      </c>
      <c r="T69" s="200" t="s">
        <v>100</v>
      </c>
      <c r="U69" s="201" t="s">
        <v>101</v>
      </c>
      <c r="V69" s="203" t="s">
        <v>97</v>
      </c>
      <c r="W69" s="200" t="s">
        <v>98</v>
      </c>
      <c r="X69" s="200" t="s">
        <v>99</v>
      </c>
      <c r="Y69" s="200" t="s">
        <v>100</v>
      </c>
      <c r="Z69" s="201" t="s">
        <v>101</v>
      </c>
    </row>
    <row r="70" spans="1:26" ht="15.75" customHeight="1">
      <c r="A70" s="7">
        <v>0.34375</v>
      </c>
      <c r="B70" s="43"/>
      <c r="C70" s="140"/>
      <c r="D70" s="140"/>
      <c r="E70" s="140"/>
      <c r="F70" s="141"/>
      <c r="G70" s="16"/>
      <c r="H70" s="140"/>
      <c r="I70" s="140"/>
      <c r="J70" s="140"/>
      <c r="K70" s="141"/>
      <c r="L70" s="16"/>
      <c r="M70" s="140"/>
      <c r="N70" s="140"/>
      <c r="O70" s="140"/>
      <c r="P70" s="141"/>
      <c r="Q70" s="16"/>
      <c r="R70" s="140"/>
      <c r="S70" s="140"/>
      <c r="T70" s="140"/>
      <c r="U70" s="141"/>
      <c r="V70" s="16"/>
      <c r="W70" s="152"/>
      <c r="X70" s="152"/>
      <c r="Y70" s="152"/>
      <c r="Z70" s="153"/>
    </row>
    <row r="71" spans="1:26" ht="15.75" customHeight="1">
      <c r="A71" s="8">
        <v>0.3576388888888889</v>
      </c>
      <c r="B71" s="44"/>
      <c r="C71" s="184"/>
      <c r="D71" s="184"/>
      <c r="E71" s="184"/>
      <c r="F71" s="185"/>
      <c r="G71" s="44"/>
      <c r="H71" s="140"/>
      <c r="I71" s="140"/>
      <c r="J71" s="140"/>
      <c r="K71" s="141"/>
      <c r="L71" s="44"/>
      <c r="M71" s="140"/>
      <c r="N71" s="140"/>
      <c r="O71" s="140"/>
      <c r="P71" s="141"/>
      <c r="Q71" s="44"/>
      <c r="R71" s="140"/>
      <c r="S71" s="140"/>
      <c r="T71" s="140"/>
      <c r="U71" s="141"/>
      <c r="V71" s="44"/>
      <c r="W71" s="140"/>
      <c r="X71" s="140"/>
      <c r="Y71" s="140"/>
      <c r="Z71" s="141"/>
    </row>
    <row r="72" spans="1:26" ht="15.75" customHeight="1">
      <c r="A72" s="7">
        <v>0.37152777777777779</v>
      </c>
      <c r="B72" s="16"/>
      <c r="C72" s="184"/>
      <c r="D72" s="184"/>
      <c r="E72" s="184"/>
      <c r="F72" s="185"/>
      <c r="G72" s="16"/>
      <c r="H72" s="140"/>
      <c r="I72" s="140"/>
      <c r="J72" s="140"/>
      <c r="K72" s="141"/>
      <c r="L72" s="16"/>
      <c r="M72" s="140"/>
      <c r="N72" s="140"/>
      <c r="O72" s="140"/>
      <c r="P72" s="141"/>
      <c r="Q72" s="16"/>
      <c r="R72" s="140"/>
      <c r="S72" s="140"/>
      <c r="T72" s="140"/>
      <c r="U72" s="141"/>
      <c r="V72" s="16"/>
      <c r="W72" s="140"/>
      <c r="X72" s="140"/>
      <c r="Y72" s="140"/>
      <c r="Z72" s="141"/>
    </row>
    <row r="73" spans="1:26" ht="15.75" customHeight="1">
      <c r="A73" s="8">
        <v>0.375</v>
      </c>
      <c r="B73" s="44"/>
      <c r="C73" s="184"/>
      <c r="D73" s="184"/>
      <c r="E73" s="184"/>
      <c r="F73" s="185"/>
      <c r="G73" s="44"/>
      <c r="H73" s="140"/>
      <c r="I73" s="140"/>
      <c r="J73" s="140"/>
      <c r="K73" s="141"/>
      <c r="L73" s="44"/>
      <c r="M73" s="140"/>
      <c r="N73" s="140"/>
      <c r="O73" s="140"/>
      <c r="P73" s="141"/>
      <c r="Q73" s="44"/>
      <c r="R73" s="140"/>
      <c r="S73" s="140"/>
      <c r="T73" s="140"/>
      <c r="U73" s="141"/>
      <c r="V73" s="44"/>
      <c r="W73" s="140"/>
      <c r="X73" s="140"/>
      <c r="Y73" s="140"/>
      <c r="Z73" s="141"/>
    </row>
    <row r="74" spans="1:26" ht="15.75" customHeight="1">
      <c r="A74" s="9">
        <v>0.3888888888888889</v>
      </c>
      <c r="B74" s="16"/>
      <c r="C74" s="184"/>
      <c r="D74" s="184"/>
      <c r="E74" s="184"/>
      <c r="F74" s="185"/>
      <c r="G74" s="44"/>
      <c r="H74" s="140"/>
      <c r="I74" s="140"/>
      <c r="J74" s="140"/>
      <c r="K74" s="141"/>
      <c r="L74" s="16"/>
      <c r="M74" s="140"/>
      <c r="N74" s="140"/>
      <c r="O74" s="140"/>
      <c r="P74" s="141"/>
      <c r="Q74" s="16"/>
      <c r="R74" s="140"/>
      <c r="S74" s="140"/>
      <c r="T74" s="140"/>
      <c r="U74" s="141"/>
      <c r="V74" s="16"/>
      <c r="W74" s="140"/>
      <c r="X74" s="140"/>
      <c r="Y74" s="140"/>
      <c r="Z74" s="141"/>
    </row>
    <row r="75" spans="1:26" ht="15.75" customHeight="1">
      <c r="A75" s="8">
        <v>0.3923611111111111</v>
      </c>
      <c r="B75" s="44"/>
      <c r="C75" s="140"/>
      <c r="D75" s="140"/>
      <c r="E75" s="140"/>
      <c r="F75" s="141"/>
      <c r="G75" s="44"/>
      <c r="H75" s="140"/>
      <c r="I75" s="140"/>
      <c r="J75" s="140"/>
      <c r="K75" s="141"/>
      <c r="L75" s="44"/>
      <c r="M75" s="140"/>
      <c r="N75" s="140"/>
      <c r="O75" s="140"/>
      <c r="P75" s="141"/>
      <c r="Q75" s="44"/>
      <c r="R75" s="140"/>
      <c r="S75" s="140"/>
      <c r="T75" s="140"/>
      <c r="U75" s="141"/>
      <c r="V75" s="44"/>
      <c r="W75" s="140"/>
      <c r="X75" s="140"/>
      <c r="Y75" s="140"/>
      <c r="Z75" s="141"/>
    </row>
    <row r="76" spans="1:26" ht="15.75" customHeight="1">
      <c r="A76" s="7">
        <v>0.40625</v>
      </c>
      <c r="B76" s="16"/>
      <c r="C76" s="140"/>
      <c r="D76" s="140"/>
      <c r="E76" s="140"/>
      <c r="F76" s="141"/>
      <c r="G76" s="44"/>
      <c r="H76" s="140"/>
      <c r="I76" s="140"/>
      <c r="J76" s="140"/>
      <c r="K76" s="141"/>
      <c r="L76" s="16"/>
      <c r="M76" s="140"/>
      <c r="N76" s="140"/>
      <c r="O76" s="140"/>
      <c r="P76" s="141"/>
      <c r="Q76" s="16"/>
      <c r="R76" s="140"/>
      <c r="S76" s="140"/>
      <c r="T76" s="140"/>
      <c r="U76" s="141"/>
      <c r="V76" s="44"/>
      <c r="W76" s="152"/>
      <c r="X76" s="152"/>
      <c r="Y76" s="152"/>
      <c r="Z76" s="153"/>
    </row>
    <row r="77" spans="1:26" ht="15.75" customHeight="1">
      <c r="A77" s="35">
        <v>0.40972222222222221</v>
      </c>
      <c r="B77" s="44"/>
      <c r="C77" s="140"/>
      <c r="D77" s="140"/>
      <c r="E77" s="140"/>
      <c r="F77" s="141"/>
      <c r="G77" s="44"/>
      <c r="H77" s="140"/>
      <c r="I77" s="140"/>
      <c r="J77" s="140"/>
      <c r="K77" s="141"/>
      <c r="L77" s="16"/>
      <c r="M77" s="140"/>
      <c r="N77" s="140"/>
      <c r="O77" s="140"/>
      <c r="P77" s="141"/>
      <c r="Q77" s="16"/>
      <c r="R77" s="140"/>
      <c r="S77" s="140"/>
      <c r="T77" s="140"/>
      <c r="U77" s="141"/>
      <c r="V77" s="44"/>
      <c r="W77" s="140"/>
      <c r="X77" s="140"/>
      <c r="Y77" s="140"/>
      <c r="Z77" s="141"/>
    </row>
    <row r="78" spans="1:26" ht="15.75" customHeight="1">
      <c r="A78" s="10" t="s">
        <v>102</v>
      </c>
      <c r="B78" s="16"/>
      <c r="C78" s="144" t="s">
        <v>103</v>
      </c>
      <c r="D78" s="144" t="s">
        <v>103</v>
      </c>
      <c r="E78" s="144" t="s">
        <v>103</v>
      </c>
      <c r="F78" s="145" t="s">
        <v>103</v>
      </c>
      <c r="G78" s="4"/>
      <c r="H78" s="144" t="s">
        <v>103</v>
      </c>
      <c r="I78" s="144" t="s">
        <v>103</v>
      </c>
      <c r="J78" s="144" t="s">
        <v>103</v>
      </c>
      <c r="K78" s="145" t="s">
        <v>103</v>
      </c>
      <c r="L78" s="4"/>
      <c r="M78" s="144" t="s">
        <v>103</v>
      </c>
      <c r="N78" s="144" t="s">
        <v>103</v>
      </c>
      <c r="O78" s="144" t="s">
        <v>103</v>
      </c>
      <c r="P78" s="145" t="s">
        <v>103</v>
      </c>
      <c r="Q78" s="4"/>
      <c r="R78" s="144" t="s">
        <v>103</v>
      </c>
      <c r="S78" s="144" t="s">
        <v>103</v>
      </c>
      <c r="T78" s="144" t="s">
        <v>103</v>
      </c>
      <c r="U78" s="145" t="s">
        <v>103</v>
      </c>
      <c r="V78" s="4"/>
      <c r="W78" s="144" t="s">
        <v>103</v>
      </c>
      <c r="X78" s="144" t="s">
        <v>103</v>
      </c>
      <c r="Y78" s="144" t="s">
        <v>103</v>
      </c>
      <c r="Z78" s="145" t="s">
        <v>103</v>
      </c>
    </row>
    <row r="79" spans="1:26" ht="15.75" customHeight="1">
      <c r="A79" s="8">
        <v>0.44097222222222221</v>
      </c>
      <c r="B79" s="44"/>
      <c r="C79" s="140"/>
      <c r="D79" s="140"/>
      <c r="E79" s="140"/>
      <c r="F79" s="141"/>
      <c r="G79" s="44"/>
      <c r="H79" s="186"/>
      <c r="I79" s="186"/>
      <c r="J79" s="186"/>
      <c r="K79" s="187"/>
      <c r="L79" s="16"/>
      <c r="M79" s="140"/>
      <c r="N79" s="140"/>
      <c r="O79" s="140"/>
      <c r="P79" s="141"/>
      <c r="Q79" s="16"/>
      <c r="R79" s="140"/>
      <c r="S79" s="140"/>
      <c r="T79" s="140"/>
      <c r="U79" s="141"/>
      <c r="V79" s="44"/>
      <c r="W79" s="182"/>
      <c r="X79" s="182"/>
      <c r="Y79" s="182"/>
      <c r="Z79" s="183"/>
    </row>
    <row r="80" spans="1:26" ht="15.75" customHeight="1">
      <c r="A80" s="7">
        <v>0.4548611111111111</v>
      </c>
      <c r="B80" s="16"/>
      <c r="C80" s="140"/>
      <c r="D80" s="140"/>
      <c r="E80" s="140"/>
      <c r="F80" s="141"/>
      <c r="G80" s="44"/>
      <c r="H80" s="186"/>
      <c r="I80" s="186"/>
      <c r="J80" s="186"/>
      <c r="K80" s="187"/>
      <c r="L80" s="16"/>
      <c r="M80" s="140"/>
      <c r="N80" s="140"/>
      <c r="O80" s="140"/>
      <c r="P80" s="141"/>
      <c r="Q80" s="16"/>
      <c r="R80" s="140"/>
      <c r="S80" s="140"/>
      <c r="T80" s="140"/>
      <c r="U80" s="141"/>
      <c r="V80" s="44"/>
      <c r="W80" s="182"/>
      <c r="X80" s="182"/>
      <c r="Y80" s="182"/>
      <c r="Z80" s="183"/>
    </row>
    <row r="81" spans="1:26" ht="15.75" customHeight="1">
      <c r="A81" s="8">
        <v>0.45833333333333331</v>
      </c>
      <c r="B81" s="44"/>
      <c r="C81" s="140"/>
      <c r="D81" s="140"/>
      <c r="E81" s="140"/>
      <c r="F81" s="141"/>
      <c r="G81" s="44"/>
      <c r="H81" s="186"/>
      <c r="I81" s="186"/>
      <c r="J81" s="186"/>
      <c r="K81" s="187"/>
      <c r="L81" s="16"/>
      <c r="M81" s="140"/>
      <c r="N81" s="140"/>
      <c r="O81" s="140"/>
      <c r="P81" s="141"/>
      <c r="Q81" s="16"/>
      <c r="R81" s="140"/>
      <c r="S81" s="140"/>
      <c r="T81" s="140"/>
      <c r="U81" s="141"/>
      <c r="V81" s="44"/>
      <c r="W81" s="182"/>
      <c r="X81" s="182"/>
      <c r="Y81" s="182"/>
      <c r="Z81" s="183"/>
    </row>
    <row r="82" spans="1:26" ht="15.75" customHeight="1">
      <c r="A82" s="9">
        <v>0.47222222222222221</v>
      </c>
      <c r="B82" s="16"/>
      <c r="C82" s="173"/>
      <c r="D82" s="173"/>
      <c r="E82" s="173"/>
      <c r="F82" s="174"/>
      <c r="G82" s="44"/>
      <c r="H82" s="186"/>
      <c r="I82" s="186"/>
      <c r="J82" s="186"/>
      <c r="K82" s="187"/>
      <c r="L82" s="16"/>
      <c r="M82" s="140"/>
      <c r="N82" s="140"/>
      <c r="O82" s="140"/>
      <c r="P82" s="141"/>
      <c r="Q82" s="16"/>
      <c r="R82" s="140"/>
      <c r="S82" s="140"/>
      <c r="T82" s="140"/>
      <c r="U82" s="141"/>
      <c r="V82" s="44"/>
      <c r="W82" s="182"/>
      <c r="X82" s="182"/>
      <c r="Y82" s="182"/>
      <c r="Z82" s="183"/>
    </row>
    <row r="83" spans="1:26" ht="15.75" customHeight="1">
      <c r="A83" s="8">
        <v>0.47569444444444442</v>
      </c>
      <c r="B83" s="44"/>
      <c r="C83" s="173"/>
      <c r="D83" s="173"/>
      <c r="E83" s="173"/>
      <c r="F83" s="174"/>
      <c r="G83" s="44"/>
      <c r="H83" s="140"/>
      <c r="I83" s="140"/>
      <c r="J83" s="140"/>
      <c r="K83" s="141"/>
      <c r="L83" s="16"/>
      <c r="M83" s="140"/>
      <c r="N83" s="140"/>
      <c r="O83" s="140"/>
      <c r="P83" s="141"/>
      <c r="Q83" s="16"/>
      <c r="R83" s="140"/>
      <c r="S83" s="140"/>
      <c r="T83" s="140"/>
      <c r="U83" s="141"/>
      <c r="V83" s="44"/>
      <c r="W83" s="140"/>
      <c r="X83" s="140"/>
      <c r="Y83" s="140"/>
      <c r="Z83" s="141"/>
    </row>
    <row r="84" spans="1:26" ht="15.75" customHeight="1">
      <c r="A84" s="7">
        <v>0.48958333333333331</v>
      </c>
      <c r="B84" s="16"/>
      <c r="C84" s="173"/>
      <c r="D84" s="173"/>
      <c r="E84" s="173"/>
      <c r="F84" s="174"/>
      <c r="G84" s="44"/>
      <c r="H84" s="140"/>
      <c r="I84" s="140"/>
      <c r="J84" s="140"/>
      <c r="K84" s="141"/>
      <c r="L84" s="16"/>
      <c r="M84" s="140"/>
      <c r="N84" s="140"/>
      <c r="O84" s="140"/>
      <c r="P84" s="141"/>
      <c r="Q84" s="16"/>
      <c r="R84" s="140"/>
      <c r="S84" s="140"/>
      <c r="T84" s="140"/>
      <c r="U84" s="141"/>
      <c r="V84" s="44"/>
      <c r="W84" s="152"/>
      <c r="X84" s="152"/>
      <c r="Y84" s="152"/>
      <c r="Z84" s="153"/>
    </row>
    <row r="85" spans="1:26" ht="15.75" customHeight="1">
      <c r="A85" s="8">
        <v>0.49305555555555558</v>
      </c>
      <c r="B85" s="44"/>
      <c r="C85" s="173"/>
      <c r="D85" s="173"/>
      <c r="E85" s="173"/>
      <c r="F85" s="174"/>
      <c r="G85" s="44"/>
      <c r="H85" s="140"/>
      <c r="I85" s="140"/>
      <c r="J85" s="140"/>
      <c r="K85" s="141"/>
      <c r="L85" s="16"/>
      <c r="M85" s="140"/>
      <c r="N85" s="140"/>
      <c r="O85" s="140"/>
      <c r="P85" s="141"/>
      <c r="Q85" s="16"/>
      <c r="R85" s="140"/>
      <c r="S85" s="140"/>
      <c r="T85" s="140"/>
      <c r="U85" s="141"/>
      <c r="V85" s="44"/>
      <c r="W85" s="152"/>
      <c r="X85" s="152"/>
      <c r="Y85" s="152"/>
      <c r="Z85" s="153"/>
    </row>
    <row r="86" spans="1:26" ht="15.75" customHeight="1">
      <c r="A86" s="10" t="s">
        <v>104</v>
      </c>
      <c r="B86" s="16"/>
      <c r="C86" s="144" t="s">
        <v>103</v>
      </c>
      <c r="D86" s="144" t="s">
        <v>103</v>
      </c>
      <c r="E86" s="144" t="s">
        <v>103</v>
      </c>
      <c r="F86" s="145" t="s">
        <v>103</v>
      </c>
      <c r="G86" s="4"/>
      <c r="H86" s="144" t="s">
        <v>103</v>
      </c>
      <c r="I86" s="144" t="s">
        <v>103</v>
      </c>
      <c r="J86" s="144" t="s">
        <v>103</v>
      </c>
      <c r="K86" s="145" t="s">
        <v>103</v>
      </c>
      <c r="L86" s="4"/>
      <c r="M86" s="144" t="s">
        <v>103</v>
      </c>
      <c r="N86" s="144" t="s">
        <v>103</v>
      </c>
      <c r="O86" s="144" t="s">
        <v>103</v>
      </c>
      <c r="P86" s="145" t="s">
        <v>103</v>
      </c>
      <c r="Q86" s="4"/>
      <c r="R86" s="144" t="s">
        <v>103</v>
      </c>
      <c r="S86" s="144" t="s">
        <v>103</v>
      </c>
      <c r="T86" s="144" t="s">
        <v>103</v>
      </c>
      <c r="U86" s="145" t="s">
        <v>103</v>
      </c>
      <c r="V86" s="4"/>
      <c r="W86" s="144" t="s">
        <v>103</v>
      </c>
      <c r="X86" s="144" t="s">
        <v>103</v>
      </c>
      <c r="Y86" s="144" t="s">
        <v>103</v>
      </c>
      <c r="Z86" s="145" t="s">
        <v>103</v>
      </c>
    </row>
    <row r="87" spans="1:26" ht="15.75" customHeight="1">
      <c r="A87" s="8">
        <v>0.52430555555555558</v>
      </c>
      <c r="B87" s="44"/>
      <c r="C87" s="182"/>
      <c r="D87" s="182"/>
      <c r="E87" s="182"/>
      <c r="F87" s="183"/>
      <c r="G87" s="44"/>
      <c r="H87" s="140"/>
      <c r="I87" s="140"/>
      <c r="J87" s="140"/>
      <c r="K87" s="141"/>
      <c r="L87" s="16"/>
      <c r="M87" s="140"/>
      <c r="N87" s="140"/>
      <c r="O87" s="140"/>
      <c r="P87" s="141"/>
      <c r="Q87" s="16"/>
      <c r="R87" s="140"/>
      <c r="S87" s="140"/>
      <c r="T87" s="140"/>
      <c r="U87" s="141"/>
      <c r="V87" s="44"/>
      <c r="W87" s="140"/>
      <c r="X87" s="140"/>
      <c r="Y87" s="140"/>
      <c r="Z87" s="141"/>
    </row>
    <row r="88" spans="1:26" ht="15.75" customHeight="1">
      <c r="A88" s="7">
        <v>0.53819444444444442</v>
      </c>
      <c r="B88" s="16"/>
      <c r="C88" s="182"/>
      <c r="D88" s="182"/>
      <c r="E88" s="182"/>
      <c r="F88" s="183"/>
      <c r="G88" s="16"/>
      <c r="H88" s="140"/>
      <c r="I88" s="140"/>
      <c r="J88" s="140"/>
      <c r="K88" s="141"/>
      <c r="L88" s="16"/>
      <c r="M88" s="140"/>
      <c r="N88" s="140"/>
      <c r="O88" s="140"/>
      <c r="P88" s="141"/>
      <c r="Q88" s="16"/>
      <c r="R88" s="140"/>
      <c r="S88" s="140"/>
      <c r="T88" s="140"/>
      <c r="U88" s="141"/>
      <c r="V88" s="44"/>
      <c r="W88" s="152"/>
      <c r="X88" s="152"/>
      <c r="Y88" s="152"/>
      <c r="Z88" s="153"/>
    </row>
    <row r="89" spans="1:26" ht="15.75" customHeight="1">
      <c r="A89" s="8">
        <v>0.54166666666666663</v>
      </c>
      <c r="B89" s="44"/>
      <c r="C89" s="182"/>
      <c r="D89" s="182"/>
      <c r="E89" s="182"/>
      <c r="F89" s="183"/>
      <c r="G89" s="44"/>
      <c r="H89" s="140"/>
      <c r="I89" s="140"/>
      <c r="J89" s="140"/>
      <c r="K89" s="141"/>
      <c r="L89" s="16"/>
      <c r="M89" s="140"/>
      <c r="N89" s="140"/>
      <c r="O89" s="140"/>
      <c r="P89" s="141"/>
      <c r="Q89" s="16"/>
      <c r="R89" s="140"/>
      <c r="S89" s="140"/>
      <c r="T89" s="140"/>
      <c r="U89" s="141"/>
      <c r="V89" s="44"/>
      <c r="W89" s="140"/>
      <c r="X89" s="140"/>
      <c r="Y89" s="140"/>
      <c r="Z89" s="141"/>
    </row>
    <row r="90" spans="1:26" ht="15.75" customHeight="1">
      <c r="A90" s="9">
        <v>0.55555555555555558</v>
      </c>
      <c r="B90" s="16"/>
      <c r="C90" s="182"/>
      <c r="D90" s="182"/>
      <c r="E90" s="182"/>
      <c r="F90" s="183"/>
      <c r="G90" s="16"/>
      <c r="H90" s="140"/>
      <c r="I90" s="140"/>
      <c r="J90" s="140"/>
      <c r="K90" s="141"/>
      <c r="L90" s="16"/>
      <c r="M90" s="182"/>
      <c r="N90" s="182"/>
      <c r="O90" s="182"/>
      <c r="P90" s="183"/>
      <c r="Q90" s="16"/>
      <c r="R90" s="140"/>
      <c r="S90" s="140"/>
      <c r="T90" s="140"/>
      <c r="U90" s="141"/>
      <c r="V90" s="44"/>
      <c r="W90" s="152"/>
      <c r="X90" s="152"/>
      <c r="Y90" s="152"/>
      <c r="Z90" s="153"/>
    </row>
    <row r="91" spans="1:26" ht="15.75" customHeight="1">
      <c r="A91" s="8">
        <v>0.55902777777777779</v>
      </c>
      <c r="B91" s="44"/>
      <c r="C91" s="140"/>
      <c r="D91" s="140"/>
      <c r="E91" s="140"/>
      <c r="F91" s="141"/>
      <c r="G91" s="44"/>
      <c r="H91" s="140"/>
      <c r="I91" s="140"/>
      <c r="J91" s="140"/>
      <c r="K91" s="141"/>
      <c r="L91" s="16"/>
      <c r="M91" s="182"/>
      <c r="N91" s="182"/>
      <c r="O91" s="182"/>
      <c r="P91" s="183"/>
      <c r="Q91" s="16"/>
      <c r="R91" s="140"/>
      <c r="S91" s="140"/>
      <c r="T91" s="140"/>
      <c r="U91" s="141"/>
      <c r="V91" s="44"/>
      <c r="W91" s="140"/>
      <c r="X91" s="140"/>
      <c r="Y91" s="140"/>
      <c r="Z91" s="141"/>
    </row>
    <row r="92" spans="1:26" ht="15.75" customHeight="1">
      <c r="A92" s="7">
        <v>0.57291666666666663</v>
      </c>
      <c r="B92" s="17"/>
      <c r="C92" s="148"/>
      <c r="D92" s="148"/>
      <c r="E92" s="148"/>
      <c r="F92" s="149"/>
      <c r="G92" s="17"/>
      <c r="H92" s="148"/>
      <c r="I92" s="148"/>
      <c r="J92" s="148"/>
      <c r="K92" s="149"/>
      <c r="L92" s="17"/>
      <c r="M92" s="188"/>
      <c r="N92" s="188"/>
      <c r="O92" s="188"/>
      <c r="P92" s="189"/>
      <c r="Q92" s="17"/>
      <c r="R92" s="148"/>
      <c r="S92" s="148"/>
      <c r="T92" s="148"/>
      <c r="U92" s="149"/>
      <c r="V92" s="45"/>
      <c r="W92" s="192"/>
      <c r="X92" s="192"/>
      <c r="Y92" s="192"/>
      <c r="Z92" s="193"/>
    </row>
    <row r="93" spans="1:26" ht="15.75" customHeight="1">
      <c r="A93" s="8">
        <v>0.57638888888888884</v>
      </c>
      <c r="B93" s="18"/>
      <c r="C93" s="160"/>
      <c r="D93" s="160"/>
      <c r="E93" s="160"/>
      <c r="F93" s="161"/>
      <c r="G93" s="46"/>
      <c r="H93" s="160"/>
      <c r="I93" s="160"/>
      <c r="J93" s="160"/>
      <c r="K93" s="161"/>
      <c r="L93" s="18"/>
      <c r="M93" s="190"/>
      <c r="N93" s="190"/>
      <c r="O93" s="190"/>
      <c r="P93" s="191"/>
      <c r="Q93" s="18"/>
      <c r="R93" s="160"/>
      <c r="S93" s="160"/>
      <c r="T93" s="160"/>
      <c r="U93" s="161"/>
      <c r="V93" s="46"/>
      <c r="W93" s="160"/>
      <c r="X93" s="160"/>
      <c r="Y93" s="160"/>
      <c r="Z93" s="161"/>
    </row>
    <row r="94" spans="1:26" ht="15.75" customHeight="1" thickBot="1">
      <c r="A94" s="15">
        <v>0.59027777777777779</v>
      </c>
      <c r="B94" s="19"/>
      <c r="C94" s="154"/>
      <c r="D94" s="154"/>
      <c r="E94" s="154"/>
      <c r="F94" s="155"/>
      <c r="G94" s="19"/>
      <c r="H94" s="154"/>
      <c r="I94" s="154"/>
      <c r="J94" s="154"/>
      <c r="K94" s="155"/>
      <c r="L94" s="19"/>
      <c r="M94" s="154"/>
      <c r="N94" s="154"/>
      <c r="O94" s="154"/>
      <c r="P94" s="155"/>
      <c r="Q94" s="19"/>
      <c r="R94" s="179"/>
      <c r="S94" s="179"/>
      <c r="T94" s="179"/>
      <c r="U94" s="180"/>
      <c r="V94" s="47"/>
      <c r="W94" s="150"/>
      <c r="X94" s="150"/>
      <c r="Y94" s="150"/>
      <c r="Z94" s="151"/>
    </row>
    <row r="95" spans="1:26" ht="15.75" customHeight="1" thickBo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ht="15.75" customHeight="1" thickBot="1">
      <c r="A96" s="14" t="s">
        <v>89</v>
      </c>
      <c r="B96" s="315">
        <v>44312</v>
      </c>
      <c r="C96" s="316"/>
      <c r="D96" s="316"/>
      <c r="E96" s="316"/>
      <c r="F96" s="228"/>
      <c r="G96" s="27"/>
      <c r="H96" s="27"/>
      <c r="I96" s="27"/>
      <c r="J96" s="27"/>
      <c r="K96" s="27"/>
      <c r="L96" s="27"/>
      <c r="M96" s="27"/>
      <c r="N96" s="27"/>
      <c r="O96" s="290" t="s">
        <v>107</v>
      </c>
      <c r="P96" s="290"/>
      <c r="Q96" s="290"/>
      <c r="R96" s="290"/>
      <c r="S96" s="290"/>
      <c r="T96" s="290"/>
      <c r="U96" s="290"/>
      <c r="V96" s="290"/>
      <c r="W96" s="290"/>
      <c r="X96" s="290"/>
      <c r="Y96" s="290"/>
      <c r="Z96" s="291"/>
    </row>
    <row r="97" spans="1:26" ht="15.75" customHeight="1" thickBot="1">
      <c r="A97" s="48"/>
      <c r="B97" s="49">
        <f>B96</f>
        <v>44312</v>
      </c>
      <c r="C97" s="310" t="s">
        <v>91</v>
      </c>
      <c r="D97" s="310"/>
      <c r="E97" s="310"/>
      <c r="F97" s="311"/>
      <c r="G97" s="49">
        <f>B96+1</f>
        <v>44313</v>
      </c>
      <c r="H97" s="303" t="s">
        <v>92</v>
      </c>
      <c r="I97" s="303"/>
      <c r="J97" s="303"/>
      <c r="K97" s="304"/>
      <c r="L97" s="49">
        <f>B96+2</f>
        <v>44314</v>
      </c>
      <c r="M97" s="303" t="s">
        <v>93</v>
      </c>
      <c r="N97" s="303"/>
      <c r="O97" s="303"/>
      <c r="P97" s="304"/>
      <c r="Q97" s="49">
        <f>B96+3</f>
        <v>44315</v>
      </c>
      <c r="R97" s="303" t="s">
        <v>94</v>
      </c>
      <c r="S97" s="303"/>
      <c r="T97" s="303"/>
      <c r="U97" s="304"/>
      <c r="V97" s="49">
        <f>B96+4</f>
        <v>44316</v>
      </c>
      <c r="W97" s="303" t="s">
        <v>95</v>
      </c>
      <c r="X97" s="303"/>
      <c r="Y97" s="303"/>
      <c r="Z97" s="304"/>
    </row>
    <row r="98" spans="1:26" ht="22.5">
      <c r="A98" s="202" t="s">
        <v>96</v>
      </c>
      <c r="B98" s="295"/>
      <c r="C98" s="296"/>
      <c r="D98" s="296"/>
      <c r="E98" s="296"/>
      <c r="F98" s="297"/>
      <c r="G98" s="295"/>
      <c r="H98" s="296"/>
      <c r="I98" s="296"/>
      <c r="J98" s="296"/>
      <c r="K98" s="297"/>
      <c r="L98" s="295"/>
      <c r="M98" s="296"/>
      <c r="N98" s="296"/>
      <c r="O98" s="296"/>
      <c r="P98" s="297"/>
      <c r="Q98" s="295"/>
      <c r="R98" s="296"/>
      <c r="S98" s="296"/>
      <c r="T98" s="296"/>
      <c r="U98" s="297"/>
      <c r="V98" s="295"/>
      <c r="W98" s="296"/>
      <c r="X98" s="296"/>
      <c r="Y98" s="296"/>
      <c r="Z98" s="297"/>
    </row>
    <row r="99" spans="1:26" ht="15.75" customHeight="1">
      <c r="A99" s="50"/>
      <c r="B99" s="203" t="s">
        <v>97</v>
      </c>
      <c r="C99" s="200" t="s">
        <v>98</v>
      </c>
      <c r="D99" s="200" t="s">
        <v>99</v>
      </c>
      <c r="E99" s="200" t="s">
        <v>100</v>
      </c>
      <c r="F99" s="201" t="s">
        <v>101</v>
      </c>
      <c r="G99" s="203" t="s">
        <v>97</v>
      </c>
      <c r="H99" s="200" t="s">
        <v>98</v>
      </c>
      <c r="I99" s="200" t="s">
        <v>99</v>
      </c>
      <c r="J99" s="200" t="s">
        <v>100</v>
      </c>
      <c r="K99" s="201" t="s">
        <v>101</v>
      </c>
      <c r="L99" s="203" t="s">
        <v>97</v>
      </c>
      <c r="M99" s="200" t="s">
        <v>98</v>
      </c>
      <c r="N99" s="200" t="s">
        <v>99</v>
      </c>
      <c r="O99" s="200" t="s">
        <v>100</v>
      </c>
      <c r="P99" s="201" t="s">
        <v>101</v>
      </c>
      <c r="Q99" s="203" t="s">
        <v>97</v>
      </c>
      <c r="R99" s="200" t="s">
        <v>98</v>
      </c>
      <c r="S99" s="200" t="s">
        <v>99</v>
      </c>
      <c r="T99" s="200" t="s">
        <v>100</v>
      </c>
      <c r="U99" s="201" t="s">
        <v>101</v>
      </c>
      <c r="V99" s="203" t="s">
        <v>97</v>
      </c>
      <c r="W99" s="200" t="s">
        <v>98</v>
      </c>
      <c r="X99" s="200" t="s">
        <v>99</v>
      </c>
      <c r="Y99" s="200" t="s">
        <v>100</v>
      </c>
      <c r="Z99" s="201" t="s">
        <v>101</v>
      </c>
    </row>
    <row r="100" spans="1:26" ht="15.75" customHeight="1">
      <c r="A100" s="20">
        <v>0.34375</v>
      </c>
      <c r="B100" s="43"/>
      <c r="C100" s="140"/>
      <c r="D100" s="140"/>
      <c r="E100" s="140"/>
      <c r="F100" s="141"/>
      <c r="G100" s="16"/>
      <c r="H100" s="152"/>
      <c r="I100" s="152"/>
      <c r="J100" s="152"/>
      <c r="K100" s="153"/>
      <c r="L100" s="16"/>
      <c r="M100" s="140"/>
      <c r="N100" s="140"/>
      <c r="O100" s="140"/>
      <c r="P100" s="141"/>
      <c r="Q100" s="16"/>
      <c r="R100" s="140"/>
      <c r="S100" s="140"/>
      <c r="T100" s="140"/>
      <c r="U100" s="141"/>
      <c r="V100" s="16"/>
      <c r="W100" s="152"/>
      <c r="X100" s="152"/>
      <c r="Y100" s="152"/>
      <c r="Z100" s="153"/>
    </row>
    <row r="101" spans="1:26" ht="15.75" customHeight="1">
      <c r="A101" s="21">
        <v>0.3576388888888889</v>
      </c>
      <c r="B101" s="44"/>
      <c r="C101" s="171"/>
      <c r="D101" s="171"/>
      <c r="E101" s="171"/>
      <c r="F101" s="172"/>
      <c r="G101" s="44"/>
      <c r="H101" s="140"/>
      <c r="I101" s="140"/>
      <c r="J101" s="140"/>
      <c r="K101" s="141"/>
      <c r="L101" s="44"/>
      <c r="M101" s="140"/>
      <c r="N101" s="140"/>
      <c r="O101" s="140"/>
      <c r="P101" s="141"/>
      <c r="Q101" s="44"/>
      <c r="R101" s="140"/>
      <c r="S101" s="140"/>
      <c r="T101" s="140"/>
      <c r="U101" s="141"/>
      <c r="V101" s="44"/>
      <c r="W101" s="140"/>
      <c r="X101" s="140"/>
      <c r="Y101" s="140"/>
      <c r="Z101" s="141"/>
    </row>
    <row r="102" spans="1:26" ht="15.75" customHeight="1">
      <c r="A102" s="20">
        <v>0.37152777777777779</v>
      </c>
      <c r="B102" s="16"/>
      <c r="C102" s="171"/>
      <c r="D102" s="171"/>
      <c r="E102" s="171"/>
      <c r="F102" s="172"/>
      <c r="G102" s="16"/>
      <c r="H102" s="140"/>
      <c r="I102" s="140"/>
      <c r="J102" s="140"/>
      <c r="K102" s="141"/>
      <c r="L102" s="16"/>
      <c r="M102" s="140"/>
      <c r="N102" s="140"/>
      <c r="O102" s="140"/>
      <c r="P102" s="141"/>
      <c r="Q102" s="16"/>
      <c r="R102" s="140"/>
      <c r="S102" s="140"/>
      <c r="T102" s="140"/>
      <c r="U102" s="141"/>
      <c r="V102" s="16"/>
      <c r="W102" s="140"/>
      <c r="X102" s="140"/>
      <c r="Y102" s="140"/>
      <c r="Z102" s="141"/>
    </row>
    <row r="103" spans="1:26" ht="15.75" customHeight="1">
      <c r="A103" s="21">
        <v>0.375</v>
      </c>
      <c r="B103" s="44"/>
      <c r="C103" s="171"/>
      <c r="D103" s="171"/>
      <c r="E103" s="171"/>
      <c r="F103" s="172"/>
      <c r="G103" s="44"/>
      <c r="H103" s="140"/>
      <c r="I103" s="140"/>
      <c r="J103" s="140"/>
      <c r="K103" s="141"/>
      <c r="L103" s="44"/>
      <c r="M103" s="140"/>
      <c r="N103" s="140"/>
      <c r="O103" s="140"/>
      <c r="P103" s="141"/>
      <c r="Q103" s="44"/>
      <c r="R103" s="140"/>
      <c r="S103" s="140"/>
      <c r="T103" s="140"/>
      <c r="U103" s="141"/>
      <c r="V103" s="44"/>
      <c r="W103" s="140"/>
      <c r="X103" s="140"/>
      <c r="Y103" s="140"/>
      <c r="Z103" s="141"/>
    </row>
    <row r="104" spans="1:26" ht="15.75" customHeight="1">
      <c r="A104" s="23">
        <v>0.3888888888888889</v>
      </c>
      <c r="B104" s="16"/>
      <c r="C104" s="171"/>
      <c r="D104" s="171"/>
      <c r="E104" s="171"/>
      <c r="F104" s="172"/>
      <c r="G104" s="16"/>
      <c r="H104" s="140"/>
      <c r="I104" s="140"/>
      <c r="J104" s="140"/>
      <c r="K104" s="141"/>
      <c r="L104" s="16"/>
      <c r="M104" s="140"/>
      <c r="N104" s="140"/>
      <c r="O104" s="140"/>
      <c r="P104" s="141"/>
      <c r="Q104" s="16"/>
      <c r="R104" s="140"/>
      <c r="S104" s="140"/>
      <c r="T104" s="140"/>
      <c r="U104" s="141"/>
      <c r="V104" s="16"/>
      <c r="W104" s="140"/>
      <c r="X104" s="140"/>
      <c r="Y104" s="140"/>
      <c r="Z104" s="141"/>
    </row>
    <row r="105" spans="1:26" ht="15.75" customHeight="1">
      <c r="A105" s="21">
        <v>0.3923611111111111</v>
      </c>
      <c r="B105" s="44"/>
      <c r="C105" s="140"/>
      <c r="D105" s="140"/>
      <c r="E105" s="140"/>
      <c r="F105" s="141"/>
      <c r="G105" s="44"/>
      <c r="H105" s="140"/>
      <c r="I105" s="140"/>
      <c r="J105" s="140"/>
      <c r="K105" s="141"/>
      <c r="L105" s="44"/>
      <c r="M105" s="140"/>
      <c r="N105" s="140"/>
      <c r="O105" s="140"/>
      <c r="P105" s="141"/>
      <c r="Q105" s="44"/>
      <c r="R105" s="140"/>
      <c r="S105" s="140"/>
      <c r="T105" s="140"/>
      <c r="U105" s="141"/>
      <c r="V105" s="16"/>
      <c r="W105" s="140"/>
      <c r="X105" s="140"/>
      <c r="Y105" s="140"/>
      <c r="Z105" s="141"/>
    </row>
    <row r="106" spans="1:26" ht="15.75" customHeight="1">
      <c r="A106" s="20">
        <v>0.40625</v>
      </c>
      <c r="B106" s="16"/>
      <c r="C106" s="140"/>
      <c r="D106" s="140"/>
      <c r="E106" s="140"/>
      <c r="F106" s="141"/>
      <c r="G106" s="16"/>
      <c r="H106" s="140"/>
      <c r="I106" s="140"/>
      <c r="J106" s="140"/>
      <c r="K106" s="141"/>
      <c r="L106" s="44"/>
      <c r="M106" s="140"/>
      <c r="N106" s="140"/>
      <c r="O106" s="140"/>
      <c r="P106" s="141"/>
      <c r="Q106" s="16"/>
      <c r="R106" s="140"/>
      <c r="S106" s="140"/>
      <c r="T106" s="140"/>
      <c r="U106" s="141"/>
      <c r="V106" s="16"/>
      <c r="W106" s="140"/>
      <c r="X106" s="140"/>
      <c r="Y106" s="140"/>
      <c r="Z106" s="141"/>
    </row>
    <row r="107" spans="1:26" ht="15.75" customHeight="1">
      <c r="A107" s="51">
        <v>0.40972222222222221</v>
      </c>
      <c r="B107" s="44"/>
      <c r="C107" s="140"/>
      <c r="D107" s="140"/>
      <c r="E107" s="140"/>
      <c r="F107" s="141"/>
      <c r="G107" s="16"/>
      <c r="H107" s="140"/>
      <c r="I107" s="140"/>
      <c r="J107" s="140"/>
      <c r="K107" s="141"/>
      <c r="L107" s="44"/>
      <c r="M107" s="140"/>
      <c r="N107" s="140"/>
      <c r="O107" s="140"/>
      <c r="P107" s="141"/>
      <c r="Q107" s="44"/>
      <c r="R107" s="140"/>
      <c r="S107" s="140"/>
      <c r="T107" s="140"/>
      <c r="U107" s="141"/>
      <c r="V107" s="16"/>
      <c r="W107" s="140"/>
      <c r="X107" s="140"/>
      <c r="Y107" s="140"/>
      <c r="Z107" s="141"/>
    </row>
    <row r="108" spans="1:26" ht="15.75" customHeight="1">
      <c r="A108" s="24" t="s">
        <v>102</v>
      </c>
      <c r="B108" s="16"/>
      <c r="C108" s="144" t="s">
        <v>103</v>
      </c>
      <c r="D108" s="144" t="s">
        <v>103</v>
      </c>
      <c r="E108" s="144" t="s">
        <v>103</v>
      </c>
      <c r="F108" s="145" t="s">
        <v>103</v>
      </c>
      <c r="G108" s="4"/>
      <c r="H108" s="144" t="s">
        <v>103</v>
      </c>
      <c r="I108" s="144" t="s">
        <v>103</v>
      </c>
      <c r="J108" s="144" t="s">
        <v>103</v>
      </c>
      <c r="K108" s="145" t="s">
        <v>103</v>
      </c>
      <c r="L108" s="4"/>
      <c r="M108" s="144" t="s">
        <v>103</v>
      </c>
      <c r="N108" s="144" t="s">
        <v>103</v>
      </c>
      <c r="O108" s="144" t="s">
        <v>103</v>
      </c>
      <c r="P108" s="145" t="s">
        <v>103</v>
      </c>
      <c r="Q108" s="4"/>
      <c r="R108" s="144" t="s">
        <v>103</v>
      </c>
      <c r="S108" s="144" t="s">
        <v>103</v>
      </c>
      <c r="T108" s="144" t="s">
        <v>103</v>
      </c>
      <c r="U108" s="145" t="s">
        <v>103</v>
      </c>
      <c r="V108" s="4"/>
      <c r="W108" s="144" t="s">
        <v>103</v>
      </c>
      <c r="X108" s="144" t="s">
        <v>103</v>
      </c>
      <c r="Y108" s="144" t="s">
        <v>103</v>
      </c>
      <c r="Z108" s="145" t="s">
        <v>103</v>
      </c>
    </row>
    <row r="109" spans="1:26" ht="15.75" customHeight="1">
      <c r="A109" s="21">
        <v>0.44097222222222221</v>
      </c>
      <c r="B109" s="44"/>
      <c r="C109" s="140"/>
      <c r="D109" s="140"/>
      <c r="E109" s="140"/>
      <c r="F109" s="141"/>
      <c r="G109" s="16"/>
      <c r="H109" s="171"/>
      <c r="I109" s="171"/>
      <c r="J109" s="171"/>
      <c r="K109" s="172"/>
      <c r="L109" s="44"/>
      <c r="M109" s="140"/>
      <c r="N109" s="140"/>
      <c r="O109" s="140"/>
      <c r="P109" s="141"/>
      <c r="Q109" s="44"/>
      <c r="R109" s="140"/>
      <c r="S109" s="140"/>
      <c r="T109" s="140"/>
      <c r="U109" s="141"/>
      <c r="V109" s="16"/>
      <c r="W109" s="182"/>
      <c r="X109" s="182"/>
      <c r="Y109" s="182"/>
      <c r="Z109" s="183"/>
    </row>
    <row r="110" spans="1:26" ht="15.75" customHeight="1">
      <c r="A110" s="20">
        <v>0.4548611111111111</v>
      </c>
      <c r="B110" s="16"/>
      <c r="C110" s="140"/>
      <c r="D110" s="140"/>
      <c r="E110" s="140"/>
      <c r="F110" s="141"/>
      <c r="G110" s="16"/>
      <c r="H110" s="171"/>
      <c r="I110" s="171"/>
      <c r="J110" s="171"/>
      <c r="K110" s="172"/>
      <c r="L110" s="44"/>
      <c r="M110" s="140"/>
      <c r="N110" s="140"/>
      <c r="O110" s="140"/>
      <c r="P110" s="141"/>
      <c r="Q110" s="44"/>
      <c r="R110" s="140"/>
      <c r="S110" s="140"/>
      <c r="T110" s="140"/>
      <c r="U110" s="141"/>
      <c r="V110" s="16"/>
      <c r="W110" s="182"/>
      <c r="X110" s="182"/>
      <c r="Y110" s="182"/>
      <c r="Z110" s="183"/>
    </row>
    <row r="111" spans="1:26" ht="15.75" customHeight="1">
      <c r="A111" s="21">
        <v>0.45833333333333331</v>
      </c>
      <c r="B111" s="44"/>
      <c r="C111" s="140"/>
      <c r="D111" s="140"/>
      <c r="E111" s="140"/>
      <c r="F111" s="141"/>
      <c r="G111" s="16"/>
      <c r="H111" s="171"/>
      <c r="I111" s="171"/>
      <c r="J111" s="171"/>
      <c r="K111" s="172"/>
      <c r="L111" s="44"/>
      <c r="M111" s="140"/>
      <c r="N111" s="140"/>
      <c r="O111" s="140"/>
      <c r="P111" s="141"/>
      <c r="Q111" s="44"/>
      <c r="R111" s="140"/>
      <c r="S111" s="140"/>
      <c r="T111" s="140"/>
      <c r="U111" s="141"/>
      <c r="V111" s="16"/>
      <c r="W111" s="182"/>
      <c r="X111" s="182"/>
      <c r="Y111" s="182"/>
      <c r="Z111" s="183"/>
    </row>
    <row r="112" spans="1:26" ht="15.75" customHeight="1">
      <c r="A112" s="23">
        <v>0.47222222222222221</v>
      </c>
      <c r="B112" s="16"/>
      <c r="C112" s="173"/>
      <c r="D112" s="173"/>
      <c r="E112" s="173"/>
      <c r="F112" s="174"/>
      <c r="G112" s="16"/>
      <c r="H112" s="171"/>
      <c r="I112" s="171"/>
      <c r="J112" s="171"/>
      <c r="K112" s="172"/>
      <c r="L112" s="44"/>
      <c r="M112" s="140"/>
      <c r="N112" s="140"/>
      <c r="O112" s="140"/>
      <c r="P112" s="141"/>
      <c r="Q112" s="44"/>
      <c r="R112" s="140"/>
      <c r="S112" s="140"/>
      <c r="T112" s="140"/>
      <c r="U112" s="141"/>
      <c r="V112" s="16"/>
      <c r="W112" s="182"/>
      <c r="X112" s="182"/>
      <c r="Y112" s="182"/>
      <c r="Z112" s="183"/>
    </row>
    <row r="113" spans="1:26" ht="15.75" customHeight="1">
      <c r="A113" s="21">
        <v>0.47569444444444442</v>
      </c>
      <c r="B113" s="44"/>
      <c r="C113" s="173"/>
      <c r="D113" s="173"/>
      <c r="E113" s="173"/>
      <c r="F113" s="174"/>
      <c r="G113" s="16"/>
      <c r="H113" s="140"/>
      <c r="I113" s="140"/>
      <c r="J113" s="140"/>
      <c r="K113" s="141"/>
      <c r="L113" s="44"/>
      <c r="M113" s="140"/>
      <c r="N113" s="140"/>
      <c r="O113" s="140"/>
      <c r="P113" s="141"/>
      <c r="Q113" s="44"/>
      <c r="R113" s="140"/>
      <c r="S113" s="140"/>
      <c r="T113" s="140"/>
      <c r="U113" s="141"/>
      <c r="V113" s="16"/>
      <c r="W113" s="140"/>
      <c r="X113" s="140"/>
      <c r="Y113" s="140"/>
      <c r="Z113" s="141"/>
    </row>
    <row r="114" spans="1:26" ht="15.75" customHeight="1">
      <c r="A114" s="20">
        <v>0.48958333333333331</v>
      </c>
      <c r="B114" s="16"/>
      <c r="C114" s="173"/>
      <c r="D114" s="173"/>
      <c r="E114" s="173"/>
      <c r="F114" s="174"/>
      <c r="G114" s="16"/>
      <c r="H114" s="140"/>
      <c r="I114" s="140"/>
      <c r="J114" s="140"/>
      <c r="K114" s="141"/>
      <c r="L114" s="44"/>
      <c r="M114" s="140"/>
      <c r="N114" s="140"/>
      <c r="O114" s="140"/>
      <c r="P114" s="141"/>
      <c r="Q114" s="44"/>
      <c r="R114" s="140"/>
      <c r="S114" s="140"/>
      <c r="T114" s="140"/>
      <c r="U114" s="141"/>
      <c r="V114" s="16"/>
      <c r="W114" s="152"/>
      <c r="X114" s="152"/>
      <c r="Y114" s="152"/>
      <c r="Z114" s="153"/>
    </row>
    <row r="115" spans="1:26" ht="15.75" customHeight="1">
      <c r="A115" s="21">
        <v>0.49305555555555558</v>
      </c>
      <c r="B115" s="44"/>
      <c r="C115" s="173"/>
      <c r="D115" s="173"/>
      <c r="E115" s="173"/>
      <c r="F115" s="174"/>
      <c r="G115" s="16"/>
      <c r="H115" s="140"/>
      <c r="I115" s="140"/>
      <c r="J115" s="140"/>
      <c r="K115" s="141"/>
      <c r="L115" s="44"/>
      <c r="M115" s="140"/>
      <c r="N115" s="140"/>
      <c r="O115" s="140"/>
      <c r="P115" s="141"/>
      <c r="Q115" s="44"/>
      <c r="R115" s="140"/>
      <c r="S115" s="140"/>
      <c r="T115" s="140"/>
      <c r="U115" s="141"/>
      <c r="V115" s="16"/>
      <c r="W115" s="140"/>
      <c r="X115" s="140"/>
      <c r="Y115" s="140"/>
      <c r="Z115" s="141"/>
    </row>
    <row r="116" spans="1:26" ht="15.75" customHeight="1">
      <c r="A116" s="24" t="s">
        <v>104</v>
      </c>
      <c r="B116" s="16"/>
      <c r="C116" s="144" t="s">
        <v>103</v>
      </c>
      <c r="D116" s="144" t="s">
        <v>103</v>
      </c>
      <c r="E116" s="144" t="s">
        <v>103</v>
      </c>
      <c r="F116" s="145" t="s">
        <v>103</v>
      </c>
      <c r="G116" s="4"/>
      <c r="H116" s="144" t="s">
        <v>103</v>
      </c>
      <c r="I116" s="144" t="s">
        <v>103</v>
      </c>
      <c r="J116" s="144" t="s">
        <v>103</v>
      </c>
      <c r="K116" s="145" t="s">
        <v>103</v>
      </c>
      <c r="L116" s="4"/>
      <c r="M116" s="144" t="s">
        <v>103</v>
      </c>
      <c r="N116" s="144" t="s">
        <v>103</v>
      </c>
      <c r="O116" s="144" t="s">
        <v>103</v>
      </c>
      <c r="P116" s="145" t="s">
        <v>103</v>
      </c>
      <c r="Q116" s="4"/>
      <c r="R116" s="144" t="s">
        <v>103</v>
      </c>
      <c r="S116" s="144" t="s">
        <v>103</v>
      </c>
      <c r="T116" s="144" t="s">
        <v>103</v>
      </c>
      <c r="U116" s="145" t="s">
        <v>103</v>
      </c>
      <c r="V116" s="4"/>
      <c r="W116" s="144" t="s">
        <v>103</v>
      </c>
      <c r="X116" s="144" t="s">
        <v>103</v>
      </c>
      <c r="Y116" s="144" t="s">
        <v>103</v>
      </c>
      <c r="Z116" s="145" t="s">
        <v>103</v>
      </c>
    </row>
    <row r="117" spans="1:26" ht="15.75" customHeight="1">
      <c r="A117" s="21">
        <v>0.52430555555555558</v>
      </c>
      <c r="B117" s="44"/>
      <c r="C117" s="182"/>
      <c r="D117" s="182"/>
      <c r="E117" s="182"/>
      <c r="F117" s="183"/>
      <c r="G117" s="44"/>
      <c r="H117" s="140"/>
      <c r="I117" s="140"/>
      <c r="J117" s="140"/>
      <c r="K117" s="141"/>
      <c r="L117" s="44"/>
      <c r="M117" s="140"/>
      <c r="N117" s="140"/>
      <c r="O117" s="140"/>
      <c r="P117" s="141"/>
      <c r="Q117" s="44"/>
      <c r="R117" s="140"/>
      <c r="S117" s="140"/>
      <c r="T117" s="140"/>
      <c r="U117" s="141"/>
      <c r="V117" s="16"/>
      <c r="W117" s="140"/>
      <c r="X117" s="140"/>
      <c r="Y117" s="140"/>
      <c r="Z117" s="141"/>
    </row>
    <row r="118" spans="1:26" ht="15.75" customHeight="1">
      <c r="A118" s="20">
        <v>0.53819444444444442</v>
      </c>
      <c r="B118" s="16"/>
      <c r="C118" s="182"/>
      <c r="D118" s="182"/>
      <c r="E118" s="182"/>
      <c r="F118" s="183"/>
      <c r="G118" s="16"/>
      <c r="H118" s="140"/>
      <c r="I118" s="140"/>
      <c r="J118" s="140"/>
      <c r="K118" s="141"/>
      <c r="L118" s="16"/>
      <c r="M118" s="140"/>
      <c r="N118" s="140"/>
      <c r="O118" s="140"/>
      <c r="P118" s="141"/>
      <c r="Q118" s="44"/>
      <c r="R118" s="140"/>
      <c r="S118" s="140"/>
      <c r="T118" s="140"/>
      <c r="U118" s="141"/>
      <c r="V118" s="16"/>
      <c r="W118" s="152"/>
      <c r="X118" s="152"/>
      <c r="Y118" s="152"/>
      <c r="Z118" s="153"/>
    </row>
    <row r="119" spans="1:26" ht="15.75" customHeight="1">
      <c r="A119" s="21">
        <v>0.54166666666666663</v>
      </c>
      <c r="B119" s="44"/>
      <c r="C119" s="182"/>
      <c r="D119" s="182"/>
      <c r="E119" s="182"/>
      <c r="F119" s="183"/>
      <c r="G119" s="44"/>
      <c r="H119" s="140"/>
      <c r="I119" s="140"/>
      <c r="J119" s="140"/>
      <c r="K119" s="141"/>
      <c r="L119" s="44"/>
      <c r="M119" s="140"/>
      <c r="N119" s="140"/>
      <c r="O119" s="140"/>
      <c r="P119" s="141"/>
      <c r="Q119" s="44"/>
      <c r="R119" s="140"/>
      <c r="S119" s="140"/>
      <c r="T119" s="140"/>
      <c r="U119" s="141"/>
      <c r="V119" s="44"/>
      <c r="W119" s="140"/>
      <c r="X119" s="140"/>
      <c r="Y119" s="140"/>
      <c r="Z119" s="141"/>
    </row>
    <row r="120" spans="1:26" ht="15.75" customHeight="1">
      <c r="A120" s="23">
        <v>0.55555555555555558</v>
      </c>
      <c r="B120" s="16"/>
      <c r="C120" s="182"/>
      <c r="D120" s="182"/>
      <c r="E120" s="182"/>
      <c r="F120" s="183"/>
      <c r="G120" s="16"/>
      <c r="H120" s="140"/>
      <c r="I120" s="140"/>
      <c r="J120" s="140"/>
      <c r="K120" s="141"/>
      <c r="L120" s="16"/>
      <c r="M120" s="173"/>
      <c r="N120" s="173"/>
      <c r="O120" s="173"/>
      <c r="P120" s="174"/>
      <c r="Q120" s="16"/>
      <c r="R120" s="140"/>
      <c r="S120" s="140"/>
      <c r="T120" s="140"/>
      <c r="U120" s="141"/>
      <c r="V120" s="16"/>
      <c r="W120" s="152"/>
      <c r="X120" s="152"/>
      <c r="Y120" s="152"/>
      <c r="Z120" s="153"/>
    </row>
    <row r="121" spans="1:26" ht="15.75" customHeight="1">
      <c r="A121" s="21">
        <v>0.55902777777777779</v>
      </c>
      <c r="B121" s="45"/>
      <c r="C121" s="148"/>
      <c r="D121" s="148"/>
      <c r="E121" s="148"/>
      <c r="F121" s="149"/>
      <c r="G121" s="45"/>
      <c r="H121" s="148"/>
      <c r="I121" s="148"/>
      <c r="J121" s="148"/>
      <c r="K121" s="149"/>
      <c r="L121" s="45"/>
      <c r="M121" s="175"/>
      <c r="N121" s="175"/>
      <c r="O121" s="175"/>
      <c r="P121" s="176"/>
      <c r="Q121" s="45"/>
      <c r="R121" s="148"/>
      <c r="S121" s="148"/>
      <c r="T121" s="148"/>
      <c r="U121" s="149"/>
      <c r="V121" s="45"/>
      <c r="W121" s="148"/>
      <c r="X121" s="148"/>
      <c r="Y121" s="148"/>
      <c r="Z121" s="149"/>
    </row>
    <row r="122" spans="1:26" ht="15.75" customHeight="1">
      <c r="A122" s="20">
        <v>0.57291666666666663</v>
      </c>
      <c r="B122" s="18"/>
      <c r="C122" s="160"/>
      <c r="D122" s="160"/>
      <c r="E122" s="160"/>
      <c r="F122" s="161"/>
      <c r="G122" s="18"/>
      <c r="H122" s="160"/>
      <c r="I122" s="160"/>
      <c r="J122" s="160"/>
      <c r="K122" s="161"/>
      <c r="L122" s="18"/>
      <c r="M122" s="194"/>
      <c r="N122" s="194"/>
      <c r="O122" s="194"/>
      <c r="P122" s="195"/>
      <c r="Q122" s="18"/>
      <c r="R122" s="160"/>
      <c r="S122" s="160"/>
      <c r="T122" s="160"/>
      <c r="U122" s="161"/>
      <c r="V122" s="18"/>
      <c r="W122" s="158"/>
      <c r="X122" s="158"/>
      <c r="Y122" s="158"/>
      <c r="Z122" s="159"/>
    </row>
    <row r="123" spans="1:26" ht="15.75" customHeight="1">
      <c r="A123" s="21">
        <v>0.57638888888888884</v>
      </c>
      <c r="B123" s="46"/>
      <c r="C123" s="160"/>
      <c r="D123" s="160"/>
      <c r="E123" s="160"/>
      <c r="F123" s="161"/>
      <c r="G123" s="46"/>
      <c r="H123" s="160"/>
      <c r="I123" s="160"/>
      <c r="J123" s="160"/>
      <c r="K123" s="161"/>
      <c r="L123" s="46"/>
      <c r="M123" s="194"/>
      <c r="N123" s="194"/>
      <c r="O123" s="194"/>
      <c r="P123" s="195"/>
      <c r="Q123" s="46"/>
      <c r="R123" s="160"/>
      <c r="S123" s="160"/>
      <c r="T123" s="160"/>
      <c r="U123" s="161"/>
      <c r="V123" s="46"/>
      <c r="W123" s="160"/>
      <c r="X123" s="160"/>
      <c r="Y123" s="160"/>
      <c r="Z123" s="161"/>
    </row>
    <row r="124" spans="1:26" ht="15.75" customHeight="1" thickBot="1">
      <c r="A124" s="22">
        <v>0.59027777777777779</v>
      </c>
      <c r="B124" s="47"/>
      <c r="C124" s="150"/>
      <c r="D124" s="150"/>
      <c r="E124" s="150"/>
      <c r="F124" s="151"/>
      <c r="G124" s="19"/>
      <c r="H124" s="154"/>
      <c r="I124" s="154"/>
      <c r="J124" s="154"/>
      <c r="K124" s="155"/>
      <c r="L124" s="47"/>
      <c r="M124" s="150"/>
      <c r="N124" s="150"/>
      <c r="O124" s="150"/>
      <c r="P124" s="151"/>
      <c r="Q124" s="19"/>
      <c r="R124" s="179"/>
      <c r="S124" s="179"/>
      <c r="T124" s="179"/>
      <c r="U124" s="180"/>
      <c r="V124" s="47"/>
      <c r="W124" s="150"/>
      <c r="X124" s="150"/>
      <c r="Y124" s="150"/>
      <c r="Z124" s="151"/>
    </row>
    <row r="125" spans="1:26" s="206" customFormat="1" ht="15.75" customHeight="1">
      <c r="A125" s="215"/>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row>
    <row r="126" spans="1:26" s="206" customFormat="1" ht="15.75" customHeight="1"/>
    <row r="127" spans="1:26" s="206" customFormat="1" ht="15.75" customHeight="1"/>
    <row r="128" spans="1:26" s="206" customFormat="1" ht="15.75" customHeight="1"/>
    <row r="129" s="206" customFormat="1" ht="15.75" customHeight="1"/>
    <row r="130" s="206" customFormat="1" ht="15.75" customHeight="1"/>
    <row r="131" s="206" customFormat="1" ht="15.75" customHeight="1"/>
    <row r="132" s="206" customFormat="1" ht="15.75" customHeight="1"/>
    <row r="133" s="206" customFormat="1" ht="15.75" customHeight="1"/>
    <row r="134" s="206" customFormat="1" ht="15.75" customHeight="1"/>
    <row r="135" s="206" customFormat="1" ht="15.75" customHeight="1"/>
    <row r="136" s="206" customFormat="1" ht="15.75" customHeight="1"/>
    <row r="137" s="206" customFormat="1" ht="15.75" customHeight="1"/>
    <row r="138" s="206" customFormat="1" ht="15.75" customHeight="1"/>
    <row r="139" s="206" customFormat="1" ht="15.75" customHeight="1"/>
    <row r="140" s="206" customFormat="1" ht="15.75" customHeight="1"/>
    <row r="141" s="206" customFormat="1" ht="15.75" customHeight="1"/>
    <row r="142" s="206" customFormat="1" ht="15.75" customHeight="1"/>
    <row r="143" s="206" customFormat="1" ht="15.75" customHeight="1"/>
    <row r="144" s="206" customFormat="1" ht="15.75" customHeight="1"/>
    <row r="145" s="206" customFormat="1" ht="15.75" customHeight="1"/>
    <row r="146" s="206" customFormat="1" ht="15.75" customHeight="1"/>
    <row r="147" s="206" customFormat="1" ht="15.75" customHeight="1"/>
    <row r="148" s="206" customFormat="1" ht="15.75" customHeight="1"/>
    <row r="149" s="206" customFormat="1" ht="15.75" customHeight="1"/>
    <row r="150" s="206" customFormat="1" ht="15.75" customHeight="1"/>
    <row r="151" s="206" customFormat="1" ht="15.75" customHeight="1"/>
    <row r="152" s="206" customFormat="1" ht="15.75" customHeight="1"/>
    <row r="153" s="206" customFormat="1" ht="15.75" customHeight="1"/>
    <row r="154" s="206" customFormat="1" ht="15.75" customHeight="1"/>
    <row r="155" s="206" customFormat="1" ht="15.75" customHeight="1"/>
    <row r="156" s="206" customFormat="1" ht="15.75" customHeight="1"/>
    <row r="157" s="206" customFormat="1" ht="15.75" customHeight="1"/>
    <row r="158" s="206" customFormat="1" ht="15.75" customHeight="1"/>
    <row r="159" s="206" customFormat="1" ht="15.75" customHeight="1"/>
    <row r="160" s="206" customFormat="1" ht="15.75" customHeight="1"/>
    <row r="161" s="206" customFormat="1" ht="15.75" customHeight="1"/>
    <row r="162" s="206" customFormat="1" ht="15.75" customHeight="1"/>
    <row r="163" s="206" customFormat="1" ht="15.75" customHeight="1"/>
    <row r="164" s="206" customFormat="1" ht="15.75" customHeight="1"/>
    <row r="165" s="206" customFormat="1" ht="15.75" customHeight="1"/>
    <row r="166" s="206" customFormat="1" ht="15.75" customHeight="1"/>
    <row r="167" s="206" customFormat="1" ht="15.75" customHeight="1"/>
    <row r="168" s="206" customFormat="1" ht="15.75" customHeight="1"/>
    <row r="169" s="206" customFormat="1" ht="15.75" customHeight="1"/>
    <row r="170" s="206" customFormat="1"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sheetData>
  <mergeCells count="62">
    <mergeCell ref="B98:F98"/>
    <mergeCell ref="G98:K98"/>
    <mergeCell ref="L98:P98"/>
    <mergeCell ref="Q98:U98"/>
    <mergeCell ref="V98:Z98"/>
    <mergeCell ref="Q38:U38"/>
    <mergeCell ref="V38:Z38"/>
    <mergeCell ref="B68:F68"/>
    <mergeCell ref="G68:K68"/>
    <mergeCell ref="L68:P68"/>
    <mergeCell ref="Q68:U68"/>
    <mergeCell ref="V68:Z68"/>
    <mergeCell ref="B36:E36"/>
    <mergeCell ref="B66:E66"/>
    <mergeCell ref="B96:E96"/>
    <mergeCell ref="C7:F7"/>
    <mergeCell ref="C67:F67"/>
    <mergeCell ref="B8:F8"/>
    <mergeCell ref="B38:F38"/>
    <mergeCell ref="C97:F97"/>
    <mergeCell ref="H97:K97"/>
    <mergeCell ref="M97:P97"/>
    <mergeCell ref="R97:U97"/>
    <mergeCell ref="W97:Z97"/>
    <mergeCell ref="A1:Z1"/>
    <mergeCell ref="A2:Z2"/>
    <mergeCell ref="H67:K67"/>
    <mergeCell ref="M67:P67"/>
    <mergeCell ref="R67:U67"/>
    <mergeCell ref="W67:Z67"/>
    <mergeCell ref="H7:K7"/>
    <mergeCell ref="M7:P7"/>
    <mergeCell ref="R7:U7"/>
    <mergeCell ref="W7:Z7"/>
    <mergeCell ref="C37:F37"/>
    <mergeCell ref="H37:K37"/>
    <mergeCell ref="M37:P37"/>
    <mergeCell ref="R37:U37"/>
    <mergeCell ref="W37:Z37"/>
    <mergeCell ref="B6:E6"/>
    <mergeCell ref="E3:I3"/>
    <mergeCell ref="E4:I4"/>
    <mergeCell ref="R3:U3"/>
    <mergeCell ref="R4:U4"/>
    <mergeCell ref="A3:D3"/>
    <mergeCell ref="A4:D4"/>
    <mergeCell ref="O6:Z6"/>
    <mergeCell ref="O36:Z36"/>
    <mergeCell ref="O66:Z66"/>
    <mergeCell ref="O96:Z96"/>
    <mergeCell ref="J3:M3"/>
    <mergeCell ref="J4:M4"/>
    <mergeCell ref="N4:Q4"/>
    <mergeCell ref="N3:Q3"/>
    <mergeCell ref="V3:Z3"/>
    <mergeCell ref="V4:Z4"/>
    <mergeCell ref="G8:K8"/>
    <mergeCell ref="L8:P8"/>
    <mergeCell ref="Q8:U8"/>
    <mergeCell ref="V8:Z8"/>
    <mergeCell ref="G38:K38"/>
    <mergeCell ref="L38:P38"/>
  </mergeCells>
  <conditionalFormatting sqref="C10:F34 H10:K34 M10:P34 R10:U34 W10:Z34 C40:F64 H40:K64 M40:P64 R40:U64 W40:Z64 C70:F94 H70:K94 M70:P94 R70:U94 W70:Z94 C100:F124 H100:K124 M100:P124 R100:U124 W100:Z124">
    <cfRule type="containsBlanks" dxfId="14" priority="723">
      <formula>LEN(TRIM(C10))=0</formula>
    </cfRule>
  </conditionalFormatting>
  <conditionalFormatting sqref="C10:F34 H10:K34 M10:P34 R10:U34 W10:Z34 C40:F64 H40:K64 M40:P64 R40:U64 W40:Z64 C70:F94 H70:K94 M70:P94 R70:U94 W70:Z94 C100:F124 H100:K124 M100:P124 R100:U124 W100:Z124">
    <cfRule type="containsText" dxfId="13" priority="4" operator="containsText" text="Recreo">
      <formula>NOT(ISERROR(SEARCH("Recreo",C10)))</formula>
    </cfRule>
  </conditionalFormatting>
  <conditionalFormatting sqref="C10:C34 H10:H34 M10:M34 R10:R34 W10:W34 W40:W64 R40:R64 M40:M64 H40:H64 C40:C64 C70:C94 H70:H94 M70:M94 R70:R94 W70:W94 W100:W124 R100:R124 M100:M124 H100:H124 C100:C124">
    <cfRule type="cellIs" dxfId="12" priority="1" operator="between">
      <formula>1200</formula>
      <formula>150000</formula>
    </cfRule>
    <cfRule type="cellIs" dxfId="11" priority="2" operator="between">
      <formula>651</formula>
      <formula>1199</formula>
    </cfRule>
    <cfRule type="cellIs" dxfId="10" priority="3" operator="between">
      <formula>1</formula>
      <formula>650</formula>
    </cfRule>
  </conditionalFormatting>
  <conditionalFormatting sqref="E10:E34 J10:J34 O10:O34 T10:T34 Y10:Y34 E40:E64 J40:J64 O40:O64 T40:T64 Y40:Y64 E70:E94 J70:J94 O70:O94 T70:T94 Y70:Y94 E100:E124 J100:J124 O100:O124 T100:T124 Y100:Y124">
    <cfRule type="cellIs" dxfId="9" priority="707" operator="between">
      <formula>30</formula>
      <formula>70</formula>
    </cfRule>
    <cfRule type="cellIs" dxfId="8" priority="708" operator="between">
      <formula>70</formula>
      <formula>80</formula>
    </cfRule>
    <cfRule type="cellIs" dxfId="7" priority="709" operator="between">
      <formula>20</formula>
      <formula>30</formula>
    </cfRule>
    <cfRule type="cellIs" dxfId="6" priority="710" operator="between">
      <formula>80</formula>
      <formula>3000</formula>
    </cfRule>
    <cfRule type="cellIs" dxfId="5" priority="711" operator="between">
      <formula>1</formula>
      <formula>20</formula>
    </cfRule>
  </conditionalFormatting>
  <conditionalFormatting sqref="D10:D34 I10:I34 N10:N34 S10:S34 X10:X34 D40:D64 I40:I64 N40:N64 S40:S64 X40:X64 D70:D94 I70:I94 N70:N94 S70:S94 X70:X94 D100:D124 I100:I124 N100:N124 S100:S124 X100:X124">
    <cfRule type="cellIs" dxfId="4" priority="717" operator="between">
      <formula>20</formula>
      <formula>26</formula>
    </cfRule>
  </conditionalFormatting>
  <conditionalFormatting sqref="D10:D34 I10:I34 N10:N34 S10:S34 X10:X34 X40:X64 S40:S64 N40:N64 I40:I64 D40:D64 D70:D94 I70:I94 N70:N94 S70:S94 X70:X94 X100:X124 S100:S124 N100:N124 I100:I124 D100:D124">
    <cfRule type="cellIs" dxfId="3" priority="718" operator="between">
      <formula>26</formula>
      <formula>28</formula>
    </cfRule>
    <cfRule type="cellIs" dxfId="2" priority="719" operator="between">
      <formula>17</formula>
      <formula>20</formula>
    </cfRule>
    <cfRule type="cellIs" dxfId="1" priority="720" operator="between">
      <formula>28</formula>
      <formula>20000</formula>
    </cfRule>
    <cfRule type="cellIs" dxfId="0" priority="721" operator="between">
      <formula>1</formula>
      <formula>17</formula>
    </cfRule>
  </conditionalFormatting>
  <dataValidations count="1">
    <dataValidation type="list" allowBlank="1" showInputMessage="1" showErrorMessage="1" sqref="B10:B34 G10:G34 L10:L34 Q10:Q34 V10:V34 B40:B64 G40:G64 L40:L64 Q40:Q64 V40:V64 V70:V94 Q70:Q94 L70:L94 G70:G94 B70:B94 B100:B124 G100:G124 L100:L124 Q100:Q124 V100:V124" xr:uid="{00000000-0002-0000-0200-000000000000}">
      <formula1>"1, 2, 3, 4, 5, 6"</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outlinePr summaryBelow="0" summaryRight="0"/>
  </sheetPr>
  <dimension ref="A1:AG1007"/>
  <sheetViews>
    <sheetView zoomScale="85" zoomScaleNormal="85" workbookViewId="0">
      <selection activeCell="G24" sqref="G24"/>
    </sheetView>
  </sheetViews>
  <sheetFormatPr defaultColWidth="14.42578125" defaultRowHeight="15" customHeight="1"/>
  <cols>
    <col min="1" max="1" width="11.7109375" style="206" customWidth="1"/>
    <col min="2" max="2" width="39.5703125" style="25" customWidth="1"/>
    <col min="3" max="6" width="10.5703125" style="25" customWidth="1"/>
    <col min="7" max="7" width="18.7109375" style="25" customWidth="1"/>
    <col min="8" max="8" width="19.85546875" style="25" customWidth="1"/>
    <col min="9" max="9" width="17.42578125" style="25" customWidth="1"/>
    <col min="10" max="33" width="14.42578125" style="206"/>
    <col min="34" max="16384" width="14.42578125" style="25"/>
  </cols>
  <sheetData>
    <row r="1" spans="2:9" ht="76.5" customHeight="1" thickBot="1">
      <c r="B1" s="336" t="s">
        <v>108</v>
      </c>
      <c r="C1" s="337"/>
      <c r="D1" s="337"/>
      <c r="E1" s="337"/>
      <c r="F1" s="337"/>
      <c r="G1" s="337"/>
      <c r="H1" s="337"/>
      <c r="I1" s="338"/>
    </row>
    <row r="2" spans="2:9" ht="61.5" customHeight="1">
      <c r="B2" s="342" t="s">
        <v>109</v>
      </c>
      <c r="C2" s="343"/>
      <c r="D2" s="343"/>
      <c r="E2" s="343"/>
      <c r="F2" s="343"/>
      <c r="G2" s="343"/>
      <c r="H2" s="343"/>
      <c r="I2" s="344"/>
    </row>
    <row r="3" spans="2:9" ht="18" customHeight="1">
      <c r="B3" s="244" t="s">
        <v>110</v>
      </c>
      <c r="C3" s="245"/>
      <c r="D3" s="245"/>
      <c r="E3" s="245"/>
      <c r="F3" s="245"/>
      <c r="G3" s="245"/>
      <c r="H3" s="245"/>
      <c r="I3" s="246"/>
    </row>
    <row r="4" spans="2:9" ht="35.25" customHeight="1">
      <c r="B4" s="247" t="s">
        <v>111</v>
      </c>
      <c r="C4" s="248"/>
      <c r="D4" s="248"/>
      <c r="E4" s="248"/>
      <c r="F4" s="248"/>
      <c r="G4" s="248"/>
      <c r="H4" s="248"/>
      <c r="I4" s="249"/>
    </row>
    <row r="5" spans="2:9" s="206" customFormat="1" ht="21.75" customHeight="1" thickBot="1">
      <c r="C5" s="227"/>
      <c r="D5" s="227"/>
      <c r="E5" s="227"/>
      <c r="F5" s="227"/>
      <c r="G5" s="227"/>
      <c r="H5" s="227"/>
      <c r="I5" s="227"/>
    </row>
    <row r="6" spans="2:9" ht="31.5" thickBot="1">
      <c r="B6" s="66" t="s">
        <v>38</v>
      </c>
      <c r="C6" s="339" t="s">
        <v>39</v>
      </c>
      <c r="D6" s="339"/>
      <c r="E6" s="340"/>
      <c r="F6" s="340"/>
      <c r="G6" s="340"/>
      <c r="H6" s="341"/>
      <c r="I6" s="211"/>
    </row>
    <row r="7" spans="2:9" ht="21" customHeight="1">
      <c r="B7" s="345" t="s">
        <v>112</v>
      </c>
      <c r="C7" s="350" t="s">
        <v>41</v>
      </c>
      <c r="D7" s="351"/>
      <c r="E7" s="350" t="s">
        <v>42</v>
      </c>
      <c r="F7" s="354"/>
      <c r="G7" s="71" t="s">
        <v>43</v>
      </c>
      <c r="H7" s="72" t="s">
        <v>44</v>
      </c>
      <c r="I7" s="206"/>
    </row>
    <row r="8" spans="2:9" ht="20.25" customHeight="1" thickBot="1">
      <c r="B8" s="346"/>
      <c r="C8" s="352">
        <v>2.9</v>
      </c>
      <c r="D8" s="353"/>
      <c r="E8" s="352">
        <v>9.5</v>
      </c>
      <c r="F8" s="355"/>
      <c r="G8" s="73">
        <v>6.5</v>
      </c>
      <c r="H8" s="74">
        <f>C8*E8*G8</f>
        <v>179.07500000000002</v>
      </c>
      <c r="I8" s="206"/>
    </row>
    <row r="9" spans="2:9" ht="20.25" customHeight="1">
      <c r="B9" s="322" t="s">
        <v>45</v>
      </c>
      <c r="C9" s="350" t="s">
        <v>46</v>
      </c>
      <c r="D9" s="354"/>
      <c r="E9" s="350" t="s">
        <v>41</v>
      </c>
      <c r="F9" s="354"/>
      <c r="G9" s="71" t="s">
        <v>43</v>
      </c>
      <c r="H9" s="72" t="s">
        <v>47</v>
      </c>
      <c r="I9" s="206"/>
    </row>
    <row r="10" spans="2:9" ht="20.25" customHeight="1">
      <c r="B10" s="323"/>
      <c r="C10" s="327">
        <v>1</v>
      </c>
      <c r="D10" s="328"/>
      <c r="E10" s="327">
        <v>1</v>
      </c>
      <c r="F10" s="328"/>
      <c r="G10" s="166">
        <v>2</v>
      </c>
      <c r="H10" s="197">
        <f>E10*G10</f>
        <v>2</v>
      </c>
      <c r="I10" s="206"/>
    </row>
    <row r="11" spans="2:9" ht="20.25" customHeight="1">
      <c r="B11" s="323"/>
      <c r="C11" s="327">
        <v>2</v>
      </c>
      <c r="D11" s="328"/>
      <c r="E11" s="327">
        <v>1</v>
      </c>
      <c r="F11" s="328"/>
      <c r="G11" s="166">
        <v>2</v>
      </c>
      <c r="H11" s="197">
        <f>E11*G11</f>
        <v>2</v>
      </c>
      <c r="I11" s="206"/>
    </row>
    <row r="12" spans="2:9" ht="20.25" customHeight="1">
      <c r="B12" s="323"/>
      <c r="C12" s="329">
        <v>3</v>
      </c>
      <c r="D12" s="330"/>
      <c r="E12" s="329">
        <v>1</v>
      </c>
      <c r="F12" s="330"/>
      <c r="G12" s="166">
        <v>2</v>
      </c>
      <c r="H12" s="197">
        <f>E12*G12</f>
        <v>2</v>
      </c>
      <c r="I12" s="206"/>
    </row>
    <row r="13" spans="2:9" ht="20.25" customHeight="1" thickBot="1">
      <c r="B13" s="324"/>
      <c r="C13" s="280" t="s">
        <v>48</v>
      </c>
      <c r="D13" s="281"/>
      <c r="E13" s="281"/>
      <c r="F13" s="281"/>
      <c r="G13" s="281"/>
      <c r="H13" s="198">
        <f>SUM(H10:H12)</f>
        <v>6</v>
      </c>
      <c r="I13" s="206"/>
    </row>
    <row r="14" spans="2:9" ht="20.25" customHeight="1">
      <c r="B14" s="322" t="s">
        <v>49</v>
      </c>
      <c r="C14" s="350" t="s">
        <v>50</v>
      </c>
      <c r="D14" s="351"/>
      <c r="E14" s="350" t="s">
        <v>41</v>
      </c>
      <c r="F14" s="354"/>
      <c r="G14" s="71" t="s">
        <v>43</v>
      </c>
      <c r="H14" s="72" t="s">
        <v>47</v>
      </c>
      <c r="I14" s="206"/>
    </row>
    <row r="15" spans="2:9" ht="20.25" customHeight="1">
      <c r="B15" s="323"/>
      <c r="C15" s="327">
        <v>2</v>
      </c>
      <c r="D15" s="356"/>
      <c r="E15" s="327">
        <v>2</v>
      </c>
      <c r="F15" s="328"/>
      <c r="G15" s="166">
        <v>0.8</v>
      </c>
      <c r="H15" s="197">
        <f>E15*G15</f>
        <v>1.6</v>
      </c>
      <c r="I15" s="206"/>
    </row>
    <row r="16" spans="2:9" ht="20.25" customHeight="1">
      <c r="B16" s="323"/>
      <c r="C16" s="329">
        <v>2</v>
      </c>
      <c r="D16" s="357"/>
      <c r="E16" s="329">
        <v>2</v>
      </c>
      <c r="F16" s="330"/>
      <c r="G16" s="166">
        <v>0.8</v>
      </c>
      <c r="H16" s="197">
        <f>E16*G16</f>
        <v>1.6</v>
      </c>
      <c r="I16" s="206"/>
    </row>
    <row r="17" spans="2:10" ht="20.25" customHeight="1" thickBot="1">
      <c r="B17" s="324"/>
      <c r="C17" s="280" t="s">
        <v>48</v>
      </c>
      <c r="D17" s="281"/>
      <c r="E17" s="281"/>
      <c r="F17" s="281"/>
      <c r="G17" s="281"/>
      <c r="H17" s="198">
        <f>SUM(H15:H16)</f>
        <v>3.2</v>
      </c>
      <c r="I17" s="206"/>
    </row>
    <row r="18" spans="2:10" ht="21" customHeight="1">
      <c r="B18" s="322" t="s">
        <v>113</v>
      </c>
      <c r="C18" s="348" t="s">
        <v>52</v>
      </c>
      <c r="D18" s="349"/>
      <c r="E18" s="348" t="s">
        <v>53</v>
      </c>
      <c r="F18" s="349"/>
      <c r="G18" s="75" t="s">
        <v>54</v>
      </c>
      <c r="H18" s="76" t="s">
        <v>48</v>
      </c>
      <c r="I18" s="206"/>
    </row>
    <row r="19" spans="2:10" ht="21" customHeight="1">
      <c r="B19" s="323"/>
      <c r="C19" s="204" t="s">
        <v>114</v>
      </c>
      <c r="D19" s="204" t="s">
        <v>115</v>
      </c>
      <c r="E19" s="204" t="s">
        <v>114</v>
      </c>
      <c r="F19" s="204" t="s">
        <v>115</v>
      </c>
      <c r="G19" s="204"/>
      <c r="H19" s="205"/>
      <c r="I19" s="206"/>
    </row>
    <row r="20" spans="2:10" ht="21" customHeight="1">
      <c r="B20" s="323"/>
      <c r="C20" s="77">
        <v>10</v>
      </c>
      <c r="D20" s="77">
        <v>0</v>
      </c>
      <c r="E20" s="77">
        <v>10</v>
      </c>
      <c r="F20" s="77">
        <v>0</v>
      </c>
      <c r="G20" s="77">
        <v>1</v>
      </c>
      <c r="H20" s="78">
        <f t="shared" ref="H20" si="0">SUM(C20:G20)</f>
        <v>21</v>
      </c>
      <c r="I20" s="206"/>
    </row>
    <row r="21" spans="2:10" ht="23.25" customHeight="1" thickBot="1">
      <c r="B21" s="79" t="s">
        <v>116</v>
      </c>
      <c r="C21" s="80">
        <f>C20*'Consumo CO2 lpm'!D8</f>
        <v>2.04</v>
      </c>
      <c r="D21" s="80">
        <f>D20*'Consumo CO2 lpm'!D9</f>
        <v>0</v>
      </c>
      <c r="E21" s="80">
        <f>E20*'Consumo CO2 lpm'!D19</f>
        <v>1.7399999999999998</v>
      </c>
      <c r="F21" s="80">
        <f>F20*'Consumo CO2 lpm'!D20</f>
        <v>0</v>
      </c>
      <c r="G21" s="80">
        <f>G20*'Consumo CO2 lpm'!D23</f>
        <v>0.36599999999999999</v>
      </c>
      <c r="H21" s="81">
        <f>SUM(C21:G21)</f>
        <v>4.1459999999999999</v>
      </c>
      <c r="I21" s="206"/>
    </row>
    <row r="22" spans="2:10" ht="15.75" customHeight="1" thickBot="1">
      <c r="B22" s="196" t="s">
        <v>55</v>
      </c>
      <c r="C22" s="333" t="s">
        <v>56</v>
      </c>
      <c r="D22" s="334"/>
      <c r="E22" s="212"/>
      <c r="F22" s="212"/>
      <c r="G22" s="212"/>
      <c r="H22" s="213"/>
      <c r="I22" s="206"/>
      <c r="J22" s="208"/>
    </row>
    <row r="23" spans="2:10" s="206" customFormat="1" ht="15.75" customHeight="1" thickBot="1">
      <c r="B23" s="214"/>
      <c r="C23" s="214"/>
      <c r="D23" s="214"/>
      <c r="E23" s="214"/>
      <c r="F23" s="214"/>
      <c r="G23" s="214"/>
      <c r="H23" s="214"/>
    </row>
    <row r="24" spans="2:10" ht="15.75" customHeight="1" thickBot="1">
      <c r="B24" s="83" t="s">
        <v>117</v>
      </c>
      <c r="C24" s="335">
        <v>418</v>
      </c>
      <c r="D24" s="289"/>
      <c r="E24" s="214"/>
      <c r="F24" s="214"/>
      <c r="G24" s="214"/>
      <c r="H24" s="214"/>
      <c r="I24" s="206"/>
    </row>
    <row r="25" spans="2:10" s="206" customFormat="1" ht="15.75" customHeight="1"/>
    <row r="26" spans="2:10" s="206" customFormat="1" ht="15.75" customHeight="1" thickBot="1"/>
    <row r="27" spans="2:10" ht="30.75" customHeight="1" thickBot="1">
      <c r="B27" s="66" t="s">
        <v>57</v>
      </c>
      <c r="C27" s="84"/>
      <c r="D27" s="84"/>
      <c r="E27" s="84"/>
      <c r="F27" s="84"/>
      <c r="G27" s="84"/>
      <c r="H27" s="84"/>
      <c r="I27" s="85"/>
    </row>
    <row r="28" spans="2:10" ht="18" customHeight="1">
      <c r="B28" s="325" t="s">
        <v>118</v>
      </c>
      <c r="C28" s="331">
        <v>6</v>
      </c>
      <c r="D28" s="331"/>
      <c r="E28" s="360" t="s">
        <v>119</v>
      </c>
      <c r="F28" s="360"/>
      <c r="G28" s="231" t="s">
        <v>120</v>
      </c>
      <c r="H28" s="88" t="s">
        <v>121</v>
      </c>
      <c r="I28" s="56" t="s">
        <v>122</v>
      </c>
    </row>
    <row r="29" spans="2:10" ht="20.25" customHeight="1">
      <c r="B29" s="326"/>
      <c r="C29" s="332" t="s">
        <v>123</v>
      </c>
      <c r="D29" s="332"/>
      <c r="E29" s="361" t="s">
        <v>61</v>
      </c>
      <c r="F29" s="361"/>
      <c r="G29" s="89" t="s">
        <v>76</v>
      </c>
      <c r="H29" s="90" t="s">
        <v>124</v>
      </c>
      <c r="I29" s="91" t="s">
        <v>125</v>
      </c>
    </row>
    <row r="30" spans="2:10" ht="21.75" customHeight="1">
      <c r="B30" s="86" t="s">
        <v>126</v>
      </c>
      <c r="C30" s="366">
        <f>6*H8</f>
        <v>1074.45</v>
      </c>
      <c r="D30" s="366"/>
      <c r="E30" s="362">
        <f>5.5*$H$8</f>
        <v>984.91250000000014</v>
      </c>
      <c r="F30" s="362"/>
      <c r="G30" s="92">
        <f>4.5*H8</f>
        <v>805.83750000000009</v>
      </c>
      <c r="H30" s="93">
        <f>3*H8</f>
        <v>537.22500000000002</v>
      </c>
      <c r="I30" s="94">
        <f>1.5*H8</f>
        <v>268.61250000000001</v>
      </c>
    </row>
    <row r="31" spans="2:10" ht="25.5" customHeight="1">
      <c r="B31" s="86" t="s">
        <v>127</v>
      </c>
      <c r="C31" s="366">
        <f t="shared" ref="C31:I31" si="1">(C30*1000)/60</f>
        <v>17907.5</v>
      </c>
      <c r="D31" s="366"/>
      <c r="E31" s="362">
        <f>(E30*1000)/60</f>
        <v>16415.208333333336</v>
      </c>
      <c r="F31" s="362"/>
      <c r="G31" s="92">
        <f t="shared" si="1"/>
        <v>13430.625000000002</v>
      </c>
      <c r="H31" s="93">
        <f t="shared" si="1"/>
        <v>8953.75</v>
      </c>
      <c r="I31" s="94">
        <f t="shared" si="1"/>
        <v>4476.875</v>
      </c>
    </row>
    <row r="32" spans="2:10" ht="23.25" customHeight="1" thickBot="1">
      <c r="B32" s="87" t="s">
        <v>75</v>
      </c>
      <c r="C32" s="367">
        <f>'Cálculo C estado estable'!I4</f>
        <v>649.52310484433895</v>
      </c>
      <c r="D32" s="367"/>
      <c r="E32" s="363">
        <f>'Cálculo C estado estable'!$I$5</f>
        <v>670.57065983018799</v>
      </c>
      <c r="F32" s="363"/>
      <c r="G32" s="95">
        <f>'Cálculo C estado estable'!I6</f>
        <v>726.69747312578534</v>
      </c>
      <c r="H32" s="96">
        <f>'Cálculo C estado estable'!I7</f>
        <v>881.046209688678</v>
      </c>
      <c r="I32" s="97">
        <f>'Cálculo C estado estable'!I8</f>
        <v>1344.0924193773558</v>
      </c>
    </row>
    <row r="33" spans="1:10" ht="15.75" customHeight="1">
      <c r="B33" s="325" t="s">
        <v>58</v>
      </c>
      <c r="C33" s="358" t="s">
        <v>59</v>
      </c>
      <c r="D33" s="358"/>
      <c r="E33" s="364" t="s">
        <v>60</v>
      </c>
      <c r="F33" s="364"/>
      <c r="G33" s="55" t="s">
        <v>61</v>
      </c>
      <c r="H33" s="231" t="s">
        <v>62</v>
      </c>
      <c r="I33" s="56" t="s">
        <v>63</v>
      </c>
    </row>
    <row r="34" spans="1:10" ht="15.75" customHeight="1" thickBot="1">
      <c r="B34" s="347"/>
      <c r="C34" s="359" t="s">
        <v>64</v>
      </c>
      <c r="D34" s="359"/>
      <c r="E34" s="365" t="s">
        <v>65</v>
      </c>
      <c r="F34" s="365"/>
      <c r="G34" s="57" t="s">
        <v>66</v>
      </c>
      <c r="H34" s="58" t="s">
        <v>67</v>
      </c>
      <c r="I34" s="59" t="s">
        <v>68</v>
      </c>
    </row>
    <row r="35" spans="1:10" ht="15.75" customHeight="1">
      <c r="B35" s="325" t="s">
        <v>69</v>
      </c>
      <c r="C35" s="358" t="s">
        <v>59</v>
      </c>
      <c r="D35" s="358"/>
      <c r="E35" s="364" t="s">
        <v>60</v>
      </c>
      <c r="F35" s="364"/>
      <c r="G35" s="55" t="s">
        <v>61</v>
      </c>
      <c r="H35" s="231" t="s">
        <v>62</v>
      </c>
      <c r="I35" s="56" t="s">
        <v>63</v>
      </c>
    </row>
    <row r="36" spans="1:10" ht="15.75" customHeight="1" thickBot="1">
      <c r="A36" s="207"/>
      <c r="B36" s="347"/>
      <c r="C36" s="359" t="s">
        <v>70</v>
      </c>
      <c r="D36" s="359"/>
      <c r="E36" s="365" t="s">
        <v>71</v>
      </c>
      <c r="F36" s="365"/>
      <c r="G36" s="57" t="s">
        <v>72</v>
      </c>
      <c r="H36" s="58" t="s">
        <v>73</v>
      </c>
      <c r="I36" s="59" t="s">
        <v>74</v>
      </c>
      <c r="J36" s="208"/>
    </row>
    <row r="37" spans="1:10" s="206" customFormat="1" ht="15.75" customHeight="1">
      <c r="J37" s="209"/>
    </row>
    <row r="38" spans="1:10" s="206" customFormat="1" ht="15.75" customHeight="1">
      <c r="J38" s="210"/>
    </row>
    <row r="39" spans="1:10" s="206" customFormat="1" ht="15.75" customHeight="1">
      <c r="J39" s="210"/>
    </row>
    <row r="40" spans="1:10" s="206" customFormat="1" ht="15.75" customHeight="1">
      <c r="J40" s="210"/>
    </row>
    <row r="41" spans="1:10" s="206" customFormat="1" ht="15.75" customHeight="1">
      <c r="J41" s="210"/>
    </row>
    <row r="42" spans="1:10" s="206" customFormat="1" ht="15.75" customHeight="1">
      <c r="J42" s="210"/>
    </row>
    <row r="43" spans="1:10" s="206" customFormat="1" ht="15.75" customHeight="1">
      <c r="J43" s="210"/>
    </row>
    <row r="44" spans="1:10" s="206" customFormat="1" ht="15.75" customHeight="1">
      <c r="A44" s="207"/>
    </row>
    <row r="45" spans="1:10" s="206" customFormat="1" ht="15.75" customHeight="1"/>
    <row r="46" spans="1:10" s="206" customFormat="1" ht="15.75" customHeight="1"/>
    <row r="47" spans="1:10" s="206" customFormat="1" ht="15.75" customHeight="1"/>
    <row r="48" spans="1:10" s="206" customFormat="1" ht="15.75" customHeight="1"/>
    <row r="49" s="206" customFormat="1" ht="15.75" customHeight="1"/>
    <row r="50" s="206" customFormat="1" ht="15.75" customHeight="1"/>
    <row r="51" s="206" customFormat="1" ht="15.75" customHeight="1"/>
    <row r="52" s="206" customFormat="1" ht="15.75" customHeight="1"/>
    <row r="53" s="206" customFormat="1" ht="15.75" customHeight="1"/>
    <row r="54" s="206" customFormat="1" ht="15.75" customHeight="1"/>
    <row r="55" s="206" customFormat="1" ht="15.75" customHeight="1"/>
    <row r="56" s="206" customFormat="1" ht="28.5" customHeight="1"/>
    <row r="57" s="206" customFormat="1" ht="15.75" customHeight="1"/>
    <row r="58" s="206" customFormat="1" ht="15.75" customHeight="1"/>
    <row r="59" s="206" customFormat="1" ht="15.75" customHeight="1"/>
    <row r="60" s="206" customFormat="1" ht="15.75" customHeight="1"/>
    <row r="61" s="206" customFormat="1" ht="15.75" customHeight="1"/>
    <row r="62" s="206" customFormat="1" ht="15.75" customHeight="1"/>
    <row r="63" s="206" customFormat="1" ht="15.75" customHeight="1"/>
    <row r="64" s="206" customFormat="1" ht="15.75" customHeight="1"/>
    <row r="65" s="206" customFormat="1" ht="15.75" customHeight="1"/>
    <row r="66" s="206" customFormat="1" ht="15.75" customHeight="1"/>
    <row r="67" s="206" customFormat="1" ht="15.75" customHeight="1"/>
    <row r="68" s="206" customFormat="1" ht="15.75" customHeight="1"/>
    <row r="69" s="206" customFormat="1" ht="15.75" customHeight="1"/>
    <row r="70" s="206" customFormat="1" ht="15.75" customHeight="1"/>
    <row r="71" s="206" customFormat="1" ht="15.75" customHeight="1"/>
    <row r="72" s="206" customFormat="1" ht="15.75" customHeight="1"/>
    <row r="73" s="206" customFormat="1" ht="15.75" customHeight="1"/>
    <row r="74" s="206" customFormat="1" ht="15.75" customHeight="1"/>
    <row r="75" s="206" customFormat="1" ht="15.75" customHeight="1"/>
    <row r="76" s="206" customFormat="1" ht="15.75" customHeight="1"/>
    <row r="77" s="206" customFormat="1" ht="15.75" customHeight="1"/>
    <row r="78" s="206" customFormat="1" ht="15.75" customHeight="1"/>
    <row r="79" s="206" customFormat="1" ht="15.75" customHeight="1"/>
    <row r="80" s="206" customFormat="1" ht="15.75" customHeight="1"/>
    <row r="81" s="206" customFormat="1" ht="15.75" customHeight="1"/>
    <row r="82" s="206" customFormat="1" ht="15.75" customHeight="1"/>
    <row r="83" s="206" customFormat="1" ht="15.75" customHeight="1"/>
    <row r="84" s="206" customFormat="1" ht="15.75" customHeight="1"/>
    <row r="85" s="206" customFormat="1" ht="15.75" customHeight="1"/>
    <row r="86" s="206" customFormat="1"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sheetData>
  <mergeCells count="54">
    <mergeCell ref="C35:D35"/>
    <mergeCell ref="C36:D36"/>
    <mergeCell ref="E28:F28"/>
    <mergeCell ref="E29:F29"/>
    <mergeCell ref="E30:F30"/>
    <mergeCell ref="E31:F31"/>
    <mergeCell ref="E32:F32"/>
    <mergeCell ref="E33:F33"/>
    <mergeCell ref="E34:F34"/>
    <mergeCell ref="E35:F35"/>
    <mergeCell ref="E36:F36"/>
    <mergeCell ref="C30:D30"/>
    <mergeCell ref="C31:D31"/>
    <mergeCell ref="C32:D32"/>
    <mergeCell ref="C33:D33"/>
    <mergeCell ref="C34:D34"/>
    <mergeCell ref="E7:F7"/>
    <mergeCell ref="E8:F8"/>
    <mergeCell ref="C14:D14"/>
    <mergeCell ref="C15:D15"/>
    <mergeCell ref="C16:D16"/>
    <mergeCell ref="E14:F14"/>
    <mergeCell ref="E15:F15"/>
    <mergeCell ref="E16:F16"/>
    <mergeCell ref="B7:B8"/>
    <mergeCell ref="B33:B34"/>
    <mergeCell ref="B35:B36"/>
    <mergeCell ref="E18:F18"/>
    <mergeCell ref="C18:D18"/>
    <mergeCell ref="B18:B20"/>
    <mergeCell ref="C7:D7"/>
    <mergeCell ref="C8:D8"/>
    <mergeCell ref="C9:D9"/>
    <mergeCell ref="C10:D10"/>
    <mergeCell ref="C11:D11"/>
    <mergeCell ref="C12:D12"/>
    <mergeCell ref="E9:F9"/>
    <mergeCell ref="E10:F10"/>
    <mergeCell ref="C17:G17"/>
    <mergeCell ref="B14:B17"/>
    <mergeCell ref="B3:I3"/>
    <mergeCell ref="B4:I4"/>
    <mergeCell ref="B1:I1"/>
    <mergeCell ref="C6:H6"/>
    <mergeCell ref="B2:I2"/>
    <mergeCell ref="B9:B13"/>
    <mergeCell ref="C13:G13"/>
    <mergeCell ref="B28:B29"/>
    <mergeCell ref="E11:F11"/>
    <mergeCell ref="E12:F12"/>
    <mergeCell ref="C28:D28"/>
    <mergeCell ref="C29:D29"/>
    <mergeCell ref="C22:D22"/>
    <mergeCell ref="C24:D24"/>
  </mergeCells>
  <dataValidations count="1">
    <dataValidation type="list" allowBlank="1" showInputMessage="1" showErrorMessage="1" sqref="C22" xr:uid="{00000000-0002-0000-0300-000000000000}">
      <formula1>"Norte, Sur, Leste, Oeste, Nordés, Noroeste, Sueste, Suroeste"</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249977111117893"/>
    <outlinePr summaryBelow="0" summaryRight="0"/>
  </sheetPr>
  <dimension ref="A1:I1000"/>
  <sheetViews>
    <sheetView workbookViewId="0">
      <selection activeCell="H22" sqref="H22"/>
    </sheetView>
  </sheetViews>
  <sheetFormatPr defaultColWidth="14.42578125" defaultRowHeight="15" customHeight="1"/>
  <cols>
    <col min="1" max="2" width="14.42578125" style="3" customWidth="1"/>
    <col min="3" max="3" width="19.28515625" style="3" bestFit="1" customWidth="1"/>
    <col min="4" max="6" width="14.42578125" style="3" customWidth="1"/>
    <col min="7" max="16384" width="14.42578125" style="3"/>
  </cols>
  <sheetData>
    <row r="1" spans="1:9" ht="18.75" customHeight="1">
      <c r="A1" s="127"/>
      <c r="B1" s="128"/>
      <c r="C1" s="234" t="s">
        <v>128</v>
      </c>
      <c r="D1" s="234"/>
      <c r="E1" s="368" t="s">
        <v>129</v>
      </c>
      <c r="F1" s="368"/>
      <c r="G1" s="368"/>
      <c r="H1" s="369"/>
    </row>
    <row r="2" spans="1:9" ht="15.75" customHeight="1">
      <c r="A2" s="370" t="s">
        <v>130</v>
      </c>
      <c r="B2" s="129" t="s">
        <v>131</v>
      </c>
      <c r="C2" s="130" t="s">
        <v>132</v>
      </c>
      <c r="D2" s="130">
        <v>1</v>
      </c>
      <c r="E2" s="131">
        <v>43862</v>
      </c>
      <c r="F2" s="131">
        <v>43922</v>
      </c>
      <c r="G2" s="131">
        <v>43983</v>
      </c>
      <c r="H2" s="132" t="s">
        <v>133</v>
      </c>
    </row>
    <row r="3" spans="1:9" ht="15.75" customHeight="1">
      <c r="A3" s="371"/>
      <c r="B3" s="130" t="s">
        <v>134</v>
      </c>
      <c r="C3" s="130">
        <v>57.6</v>
      </c>
      <c r="D3" s="130">
        <v>3.3999999999999998E-3</v>
      </c>
      <c r="E3" s="130">
        <v>4.1000000000000003E-3</v>
      </c>
      <c r="F3" s="130">
        <v>4.7999999999999996E-3</v>
      </c>
      <c r="G3" s="130">
        <v>5.4000000000000003E-3</v>
      </c>
      <c r="H3" s="132">
        <v>6.7999999999999996E-3</v>
      </c>
    </row>
    <row r="4" spans="1:9" ht="15.75" customHeight="1">
      <c r="A4" s="371"/>
      <c r="B4" s="130" t="s">
        <v>135</v>
      </c>
      <c r="C4" s="130">
        <v>77.3</v>
      </c>
      <c r="D4" s="130">
        <v>3.7000000000000002E-3</v>
      </c>
      <c r="E4" s="130">
        <v>4.4999999999999997E-3</v>
      </c>
      <c r="F4" s="130">
        <v>5.3E-3</v>
      </c>
      <c r="G4" s="130">
        <v>6.0000000000000001E-3</v>
      </c>
      <c r="H4" s="132">
        <v>7.4999999999999997E-3</v>
      </c>
    </row>
    <row r="5" spans="1:9" ht="15.75" customHeight="1">
      <c r="A5" s="371"/>
      <c r="B5" s="133"/>
      <c r="C5" s="133"/>
      <c r="D5" s="133"/>
      <c r="E5" s="133"/>
      <c r="F5" s="133"/>
      <c r="G5" s="133"/>
      <c r="H5" s="134"/>
    </row>
    <row r="6" spans="1:9" ht="15.75" customHeight="1">
      <c r="A6" s="371"/>
      <c r="B6" s="133"/>
      <c r="C6" s="235" t="s">
        <v>136</v>
      </c>
      <c r="D6" s="235"/>
      <c r="E6" s="373" t="s">
        <v>129</v>
      </c>
      <c r="F6" s="373"/>
      <c r="G6" s="373"/>
      <c r="H6" s="374"/>
      <c r="I6" s="1"/>
    </row>
    <row r="7" spans="1:9" ht="15.75" customHeight="1">
      <c r="A7" s="371"/>
      <c r="B7" s="129" t="s">
        <v>131</v>
      </c>
      <c r="C7" s="130" t="s">
        <v>132</v>
      </c>
      <c r="D7" s="130">
        <v>1</v>
      </c>
      <c r="E7" s="131">
        <v>43862</v>
      </c>
      <c r="F7" s="131">
        <v>43922</v>
      </c>
      <c r="G7" s="131">
        <v>43983</v>
      </c>
      <c r="H7" s="132" t="s">
        <v>133</v>
      </c>
    </row>
    <row r="8" spans="1:9" ht="15.75" customHeight="1">
      <c r="A8" s="371"/>
      <c r="B8" s="130" t="s">
        <v>134</v>
      </c>
      <c r="C8" s="130">
        <v>57.6</v>
      </c>
      <c r="D8" s="130">
        <f t="shared" ref="D8:H8" si="0">D3*60</f>
        <v>0.20399999999999999</v>
      </c>
      <c r="E8" s="130">
        <f t="shared" si="0"/>
        <v>0.24600000000000002</v>
      </c>
      <c r="F8" s="130">
        <f t="shared" si="0"/>
        <v>0.28799999999999998</v>
      </c>
      <c r="G8" s="130">
        <f t="shared" si="0"/>
        <v>0.32400000000000001</v>
      </c>
      <c r="H8" s="132">
        <f t="shared" si="0"/>
        <v>0.40799999999999997</v>
      </c>
    </row>
    <row r="9" spans="1:9" ht="15.75" customHeight="1" thickBot="1">
      <c r="A9" s="372"/>
      <c r="B9" s="135" t="s">
        <v>135</v>
      </c>
      <c r="C9" s="135">
        <v>77.3</v>
      </c>
      <c r="D9" s="135">
        <f t="shared" ref="D9:H9" si="1">D4*60</f>
        <v>0.222</v>
      </c>
      <c r="E9" s="135">
        <f t="shared" si="1"/>
        <v>0.26999999999999996</v>
      </c>
      <c r="F9" s="135">
        <f t="shared" si="1"/>
        <v>0.318</v>
      </c>
      <c r="G9" s="135">
        <f t="shared" si="1"/>
        <v>0.36</v>
      </c>
      <c r="H9" s="136">
        <f t="shared" si="1"/>
        <v>0.44999999999999996</v>
      </c>
    </row>
    <row r="10" spans="1:9" ht="15.75" customHeight="1"/>
    <row r="11" spans="1:9" ht="15.75" customHeight="1" thickBot="1"/>
    <row r="12" spans="1:9" ht="15.75" customHeight="1">
      <c r="A12" s="375" t="s">
        <v>137</v>
      </c>
      <c r="B12" s="128"/>
      <c r="C12" s="234" t="s">
        <v>128</v>
      </c>
      <c r="D12" s="126"/>
      <c r="E12" s="368" t="s">
        <v>129</v>
      </c>
      <c r="F12" s="368"/>
      <c r="G12" s="368"/>
      <c r="H12" s="369"/>
    </row>
    <row r="13" spans="1:9" ht="15.75" customHeight="1">
      <c r="A13" s="371"/>
      <c r="B13" s="129" t="s">
        <v>131</v>
      </c>
      <c r="C13" s="130" t="s">
        <v>132</v>
      </c>
      <c r="D13" s="130">
        <v>1</v>
      </c>
      <c r="E13" s="131">
        <v>43862</v>
      </c>
      <c r="F13" s="131">
        <v>43922</v>
      </c>
      <c r="G13" s="131">
        <v>43983</v>
      </c>
      <c r="H13" s="132" t="s">
        <v>133</v>
      </c>
    </row>
    <row r="14" spans="1:9" ht="15.75" customHeight="1">
      <c r="A14" s="371"/>
      <c r="B14" s="130" t="s">
        <v>134</v>
      </c>
      <c r="C14" s="130">
        <v>57.6</v>
      </c>
      <c r="D14" s="130">
        <v>2.8999999999999998E-3</v>
      </c>
      <c r="E14" s="130">
        <v>3.5000000000000001E-3</v>
      </c>
      <c r="F14" s="130">
        <v>4.1000000000000003E-3</v>
      </c>
      <c r="G14" s="130">
        <v>4.7000000000000002E-3</v>
      </c>
      <c r="H14" s="132">
        <v>5.7999999999999996E-3</v>
      </c>
    </row>
    <row r="15" spans="1:9" ht="15.75" customHeight="1">
      <c r="A15" s="371"/>
      <c r="B15" s="130" t="s">
        <v>135</v>
      </c>
      <c r="C15" s="130">
        <v>77.3</v>
      </c>
      <c r="D15" s="130">
        <v>3.0999999999999999E-3</v>
      </c>
      <c r="E15" s="130">
        <v>3.5999999999999999E-3</v>
      </c>
      <c r="F15" s="130">
        <v>4.1999999999999997E-3</v>
      </c>
      <c r="G15" s="130">
        <v>4.7999999999999996E-3</v>
      </c>
      <c r="H15" s="132">
        <v>5.8999999999999999E-3</v>
      </c>
    </row>
    <row r="16" spans="1:9" ht="15.75" customHeight="1">
      <c r="A16" s="371"/>
      <c r="B16" s="133"/>
      <c r="C16" s="133"/>
      <c r="D16" s="133"/>
      <c r="E16" s="133"/>
      <c r="F16" s="133"/>
      <c r="G16" s="133"/>
      <c r="H16" s="134"/>
    </row>
    <row r="17" spans="1:8" ht="15.75" customHeight="1">
      <c r="A17" s="371"/>
      <c r="B17" s="133"/>
      <c r="C17" s="235" t="s">
        <v>136</v>
      </c>
      <c r="D17" s="125"/>
      <c r="E17" s="373" t="s">
        <v>129</v>
      </c>
      <c r="F17" s="373"/>
      <c r="G17" s="373"/>
      <c r="H17" s="374"/>
    </row>
    <row r="18" spans="1:8" ht="15.75" customHeight="1">
      <c r="A18" s="371"/>
      <c r="B18" s="129" t="s">
        <v>131</v>
      </c>
      <c r="C18" s="130" t="s">
        <v>132</v>
      </c>
      <c r="D18" s="130">
        <v>1</v>
      </c>
      <c r="E18" s="131">
        <v>43862</v>
      </c>
      <c r="F18" s="131">
        <v>43922</v>
      </c>
      <c r="G18" s="131">
        <v>43983</v>
      </c>
      <c r="H18" s="132" t="s">
        <v>133</v>
      </c>
    </row>
    <row r="19" spans="1:8" ht="15.75" customHeight="1">
      <c r="A19" s="371"/>
      <c r="B19" s="130" t="s">
        <v>134</v>
      </c>
      <c r="C19" s="130">
        <v>57.6</v>
      </c>
      <c r="D19" s="130">
        <f t="shared" ref="D19:H19" si="2">D14*60</f>
        <v>0.17399999999999999</v>
      </c>
      <c r="E19" s="130">
        <f t="shared" si="2"/>
        <v>0.21</v>
      </c>
      <c r="F19" s="130">
        <f t="shared" si="2"/>
        <v>0.24600000000000002</v>
      </c>
      <c r="G19" s="130">
        <f t="shared" si="2"/>
        <v>0.28200000000000003</v>
      </c>
      <c r="H19" s="132">
        <f t="shared" si="2"/>
        <v>0.34799999999999998</v>
      </c>
    </row>
    <row r="20" spans="1:8" ht="15.75" customHeight="1" thickBot="1">
      <c r="A20" s="372"/>
      <c r="B20" s="135" t="s">
        <v>135</v>
      </c>
      <c r="C20" s="135">
        <v>77.3</v>
      </c>
      <c r="D20" s="135">
        <f t="shared" ref="D20:H20" si="3">D15*60</f>
        <v>0.186</v>
      </c>
      <c r="E20" s="135">
        <f t="shared" si="3"/>
        <v>0.216</v>
      </c>
      <c r="F20" s="135">
        <f t="shared" si="3"/>
        <v>0.252</v>
      </c>
      <c r="G20" s="135">
        <f t="shared" si="3"/>
        <v>0.28799999999999998</v>
      </c>
      <c r="H20" s="136">
        <f t="shared" si="3"/>
        <v>0.35399999999999998</v>
      </c>
    </row>
    <row r="21" spans="1:8" ht="15.75" customHeight="1"/>
    <row r="22" spans="1:8" ht="15.75" customHeight="1" thickBot="1"/>
    <row r="23" spans="1:8" ht="15.75" customHeight="1" thickBot="1">
      <c r="A23" s="137" t="s">
        <v>54</v>
      </c>
      <c r="B23" s="138"/>
      <c r="C23" s="138"/>
      <c r="D23" s="139">
        <v>0.36599999999999999</v>
      </c>
    </row>
    <row r="24" spans="1:8" ht="15.75" customHeight="1"/>
    <row r="25" spans="1:8" ht="15.75" customHeight="1"/>
    <row r="26" spans="1:8" ht="15.75" customHeight="1"/>
    <row r="27" spans="1:8" ht="15.75" customHeight="1"/>
    <row r="28" spans="1:8" ht="15.75" customHeight="1"/>
    <row r="29" spans="1:8" ht="15.75" customHeight="1"/>
    <row r="30" spans="1:8" ht="15.75" customHeight="1"/>
    <row r="31" spans="1:8" ht="15.75" customHeight="1"/>
    <row r="32" spans="1:8"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sheet="1" objects="1" scenarios="1"/>
  <mergeCells count="6">
    <mergeCell ref="E1:H1"/>
    <mergeCell ref="A2:A9"/>
    <mergeCell ref="E6:H6"/>
    <mergeCell ref="A12:A20"/>
    <mergeCell ref="E12:H12"/>
    <mergeCell ref="E17:H1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outlinePr summaryBelow="0" summaryRight="0"/>
  </sheetPr>
  <dimension ref="A1:I1000"/>
  <sheetViews>
    <sheetView workbookViewId="0">
      <selection activeCell="H22" sqref="H22"/>
    </sheetView>
  </sheetViews>
  <sheetFormatPr defaultColWidth="14.42578125" defaultRowHeight="15" customHeight="1"/>
  <cols>
    <col min="1" max="1" width="14.42578125" style="25" customWidth="1"/>
    <col min="2" max="2" width="6" style="25" bestFit="1" customWidth="1"/>
    <col min="3" max="3" width="21.42578125" style="25" bestFit="1" customWidth="1"/>
    <col min="4" max="4" width="11.42578125" style="25" bestFit="1" customWidth="1"/>
    <col min="5" max="5" width="22.28515625" style="25" bestFit="1" customWidth="1"/>
    <col min="6" max="6" width="17.28515625" style="25" bestFit="1" customWidth="1"/>
    <col min="7" max="7" width="14.28515625" style="25" customWidth="1"/>
    <col min="8" max="8" width="13.85546875" style="25" customWidth="1"/>
    <col min="9" max="9" width="14" style="25" customWidth="1"/>
    <col min="10" max="16384" width="14.42578125" style="25"/>
  </cols>
  <sheetData>
    <row r="1" spans="1:9" ht="15.75" customHeight="1"/>
    <row r="2" spans="1:9" ht="15.75" customHeight="1" thickBot="1"/>
    <row r="3" spans="1:9" s="82" customFormat="1" ht="15.75" customHeight="1">
      <c r="A3" s="122"/>
      <c r="B3" s="123"/>
      <c r="C3" s="123" t="s">
        <v>138</v>
      </c>
      <c r="D3" s="123" t="s">
        <v>139</v>
      </c>
      <c r="E3" s="123" t="s">
        <v>140</v>
      </c>
      <c r="F3" s="123" t="s">
        <v>141</v>
      </c>
      <c r="G3" s="123" t="s">
        <v>142</v>
      </c>
      <c r="H3" s="123" t="s">
        <v>143</v>
      </c>
      <c r="I3" s="124" t="s">
        <v>144</v>
      </c>
    </row>
    <row r="4" spans="1:9" ht="15.75" customHeight="1">
      <c r="A4" s="376" t="s">
        <v>145</v>
      </c>
      <c r="B4" s="118" t="s">
        <v>146</v>
      </c>
      <c r="C4" s="118">
        <f>'3.Calculadora CO2 Covid19'!H21</f>
        <v>4.1459999999999999</v>
      </c>
      <c r="D4" s="118">
        <f>'3.Calculadora CO2 Covid19'!C24</f>
        <v>418</v>
      </c>
      <c r="E4" s="118">
        <v>1000000</v>
      </c>
      <c r="F4" s="118">
        <f>'3.Calculadora CO2 Covid19'!C31</f>
        <v>17907.5</v>
      </c>
      <c r="G4" s="118">
        <f t="shared" ref="G4:G8" si="0">(F4*D4/E4)+C4</f>
        <v>11.631335</v>
      </c>
      <c r="H4" s="118">
        <f t="shared" ref="H4:H8" si="1">F4</f>
        <v>17907.5</v>
      </c>
      <c r="I4" s="119">
        <f t="shared" ref="I4:I8" si="2">(G4/H4)*E4</f>
        <v>649.52310484433895</v>
      </c>
    </row>
    <row r="5" spans="1:9" ht="15.75" customHeight="1">
      <c r="A5" s="377"/>
      <c r="B5" s="118" t="s">
        <v>147</v>
      </c>
      <c r="C5" s="118">
        <f>'3.Calculadora CO2 Covid19'!H21</f>
        <v>4.1459999999999999</v>
      </c>
      <c r="D5" s="118">
        <f>'3.Calculadora CO2 Covid19'!C24</f>
        <v>418</v>
      </c>
      <c r="E5" s="118">
        <v>1000000</v>
      </c>
      <c r="F5" s="118">
        <f>'3.Calculadora CO2 Covid19'!E31</f>
        <v>16415.208333333336</v>
      </c>
      <c r="G5" s="118">
        <f t="shared" si="0"/>
        <v>11.007557083333335</v>
      </c>
      <c r="H5" s="118">
        <f t="shared" si="1"/>
        <v>16415.208333333336</v>
      </c>
      <c r="I5" s="119">
        <f t="shared" si="2"/>
        <v>670.57065983018799</v>
      </c>
    </row>
    <row r="6" spans="1:9" ht="15.75" customHeight="1">
      <c r="A6" s="377"/>
      <c r="B6" s="118" t="s">
        <v>148</v>
      </c>
      <c r="C6" s="118">
        <f>'3.Calculadora CO2 Covid19'!H21</f>
        <v>4.1459999999999999</v>
      </c>
      <c r="D6" s="118">
        <f>'3.Calculadora CO2 Covid19'!C24</f>
        <v>418</v>
      </c>
      <c r="E6" s="118">
        <v>1000000</v>
      </c>
      <c r="F6" s="118">
        <f>'3.Calculadora CO2 Covid19'!G31</f>
        <v>13430.625000000002</v>
      </c>
      <c r="G6" s="118">
        <f t="shared" si="0"/>
        <v>9.760001250000002</v>
      </c>
      <c r="H6" s="118">
        <f t="shared" si="1"/>
        <v>13430.625000000002</v>
      </c>
      <c r="I6" s="119">
        <f t="shared" si="2"/>
        <v>726.69747312578534</v>
      </c>
    </row>
    <row r="7" spans="1:9" ht="15.75" customHeight="1">
      <c r="A7" s="377"/>
      <c r="B7" s="118" t="s">
        <v>149</v>
      </c>
      <c r="C7" s="118">
        <f>'3.Calculadora CO2 Covid19'!H21</f>
        <v>4.1459999999999999</v>
      </c>
      <c r="D7" s="118">
        <f>'3.Calculadora CO2 Covid19'!C24</f>
        <v>418</v>
      </c>
      <c r="E7" s="118">
        <v>1000000</v>
      </c>
      <c r="F7" s="118">
        <f>'3.Calculadora CO2 Covid19'!H31</f>
        <v>8953.75</v>
      </c>
      <c r="G7" s="118">
        <f t="shared" si="0"/>
        <v>7.8886675000000004</v>
      </c>
      <c r="H7" s="118">
        <f t="shared" si="1"/>
        <v>8953.75</v>
      </c>
      <c r="I7" s="119">
        <f t="shared" si="2"/>
        <v>881.046209688678</v>
      </c>
    </row>
    <row r="8" spans="1:9" ht="15.75" customHeight="1" thickBot="1">
      <c r="A8" s="378"/>
      <c r="B8" s="120" t="s">
        <v>150</v>
      </c>
      <c r="C8" s="120">
        <f>'3.Calculadora CO2 Covid19'!H21</f>
        <v>4.1459999999999999</v>
      </c>
      <c r="D8" s="120">
        <f>'3.Calculadora CO2 Covid19'!C24</f>
        <v>418</v>
      </c>
      <c r="E8" s="120">
        <v>1000000</v>
      </c>
      <c r="F8" s="120">
        <f>'3.Calculadora CO2 Covid19'!I31</f>
        <v>4476.875</v>
      </c>
      <c r="G8" s="120">
        <f t="shared" si="0"/>
        <v>6.0173337499999997</v>
      </c>
      <c r="H8" s="120">
        <f t="shared" si="1"/>
        <v>4476.875</v>
      </c>
      <c r="I8" s="121">
        <f t="shared" si="2"/>
        <v>1344.0924193773558</v>
      </c>
    </row>
    <row r="9" spans="1:9" ht="15.75" customHeight="1"/>
    <row r="10" spans="1:9" ht="15.75" customHeight="1"/>
    <row r="11" spans="1:9" ht="15.75" customHeight="1"/>
    <row r="12" spans="1:9" ht="15.75" customHeight="1"/>
    <row r="13" spans="1:9" ht="15.75" customHeight="1"/>
    <row r="14" spans="1:9" ht="15.75" customHeight="1"/>
    <row r="15" spans="1:9" ht="15.75" customHeight="1"/>
    <row r="16" spans="1:9"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sheet="1" objects="1" scenarios="1"/>
  <mergeCells count="1">
    <mergeCell ref="A4:A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414B2BD6E35FF4EA2F06665394CD391" ma:contentTypeVersion="11" ma:contentTypeDescription="Crear nuevo documento." ma:contentTypeScope="" ma:versionID="f14208c299ae816948540b734d20577a">
  <xsd:schema xmlns:xsd="http://www.w3.org/2001/XMLSchema" xmlns:xs="http://www.w3.org/2001/XMLSchema" xmlns:p="http://schemas.microsoft.com/office/2006/metadata/properties" xmlns:ns2="85658c5a-e654-4cde-870d-a8a311d02ee7" xmlns:ns3="7ccbbcf8-3e00-4a88-a87e-a18a6eaa40e9" targetNamespace="http://schemas.microsoft.com/office/2006/metadata/properties" ma:root="true" ma:fieldsID="aac64663303ecf814745c9bf3e10391f" ns2:_="" ns3:_="">
    <xsd:import namespace="85658c5a-e654-4cde-870d-a8a311d02ee7"/>
    <xsd:import namespace="7ccbbcf8-3e00-4a88-a87e-a18a6eaa40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58c5a-e654-4cde-870d-a8a311d02e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ccbbcf8-3e00-4a88-a87e-a18a6eaa40e9"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A0CCBF-0F4E-4372-BC15-48D4E5112AD5}"/>
</file>

<file path=customXml/itemProps2.xml><?xml version="1.0" encoding="utf-8"?>
<ds:datastoreItem xmlns:ds="http://schemas.openxmlformats.org/officeDocument/2006/customXml" ds:itemID="{AC7F0F57-58EC-4B1B-A3DF-5A05BBE83750}"/>
</file>

<file path=customXml/itemProps3.xml><?xml version="1.0" encoding="utf-8"?>
<ds:datastoreItem xmlns:ds="http://schemas.openxmlformats.org/officeDocument/2006/customXml" ds:itemID="{96ACAB42-70DF-43C6-9542-DA259015AC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 CABRERA CAMPOY</dc:creator>
  <cp:keywords/>
  <dc:description/>
  <cp:lastModifiedBy>JULIA CABRERA CAMPOY</cp:lastModifiedBy>
  <cp:revision/>
  <dcterms:created xsi:type="dcterms:W3CDTF">2021-06-08T11:24:38Z</dcterms:created>
  <dcterms:modified xsi:type="dcterms:W3CDTF">2021-06-10T09:41:33Z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0x0101002414B2BD6E35FF4EA2F06665394CD391</vt:lpwstr>
  </property>
</Properties>
</file>